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80" windowWidth="9720" windowHeight="7260" tabRatio="773"/>
  </bookViews>
  <sheets>
    <sheet name="2016" sheetId="20" r:id="rId1"/>
  </sheets>
  <definedNames>
    <definedName name="_xlnm.Print_Area" localSheetId="0">'2016'!$A$1:$U$24</definedName>
  </definedNames>
  <calcPr calcId="145621"/>
</workbook>
</file>

<file path=xl/calcChain.xml><?xml version="1.0" encoding="utf-8"?>
<calcChain xmlns="http://schemas.openxmlformats.org/spreadsheetml/2006/main">
  <c r="G23" i="20" l="1"/>
  <c r="F23" i="20"/>
  <c r="Q14" i="20" l="1"/>
  <c r="T22" i="20" l="1"/>
  <c r="Q18" i="20" l="1"/>
  <c r="Q16" i="20"/>
  <c r="U17" i="20"/>
  <c r="U15" i="20"/>
  <c r="U13" i="20"/>
  <c r="Q13" i="20"/>
  <c r="Q12" i="20"/>
  <c r="U9" i="20"/>
  <c r="Q9" i="20"/>
  <c r="Q8" i="20"/>
  <c r="U22" i="20"/>
  <c r="U21" i="20"/>
  <c r="U20" i="20"/>
  <c r="Q20" i="20"/>
  <c r="Q19" i="20"/>
  <c r="I19" i="20"/>
  <c r="I12" i="20"/>
  <c r="I11" i="20"/>
  <c r="I10" i="20"/>
  <c r="I8" i="20"/>
  <c r="S23" i="20" l="1"/>
  <c r="U23" i="20" s="1"/>
  <c r="B10" i="20" l="1"/>
  <c r="C10" i="20"/>
  <c r="B11" i="20"/>
  <c r="O23" i="20" l="1"/>
  <c r="Q23" i="20" s="1"/>
  <c r="I23" i="20"/>
  <c r="R23" i="20" l="1"/>
  <c r="T23" i="20" s="1"/>
  <c r="N23" i="20"/>
  <c r="P23" i="20" s="1"/>
  <c r="K23" i="20"/>
  <c r="H23" i="20"/>
  <c r="K22" i="20"/>
  <c r="J22" i="20"/>
  <c r="B22" i="20" s="1"/>
  <c r="T21" i="20"/>
  <c r="K21" i="20"/>
  <c r="J21" i="20"/>
  <c r="B21" i="20" s="1"/>
  <c r="T20" i="20"/>
  <c r="P20" i="20"/>
  <c r="K20" i="20"/>
  <c r="J20" i="20"/>
  <c r="B20" i="20" s="1"/>
  <c r="P19" i="20"/>
  <c r="K19" i="20"/>
  <c r="J19" i="20"/>
  <c r="B19" i="20" s="1"/>
  <c r="H19" i="20"/>
  <c r="P18" i="20"/>
  <c r="K18" i="20"/>
  <c r="C18" i="20" s="1"/>
  <c r="J18" i="20"/>
  <c r="B18" i="20" s="1"/>
  <c r="T17" i="20"/>
  <c r="K17" i="20"/>
  <c r="C17" i="20" s="1"/>
  <c r="J17" i="20"/>
  <c r="B17" i="20" s="1"/>
  <c r="P16" i="20"/>
  <c r="K16" i="20"/>
  <c r="C16" i="20" s="1"/>
  <c r="J16" i="20"/>
  <c r="B16" i="20" s="1"/>
  <c r="T15" i="20"/>
  <c r="K15" i="20"/>
  <c r="C15" i="20" s="1"/>
  <c r="J15" i="20"/>
  <c r="B15" i="20" s="1"/>
  <c r="P14" i="20"/>
  <c r="K14" i="20"/>
  <c r="C14" i="20" s="1"/>
  <c r="J14" i="20"/>
  <c r="B14" i="20" s="1"/>
  <c r="T13" i="20"/>
  <c r="P13" i="20"/>
  <c r="K13" i="20"/>
  <c r="J13" i="20"/>
  <c r="B13" i="20" s="1"/>
  <c r="P12" i="20"/>
  <c r="K12" i="20"/>
  <c r="J12" i="20"/>
  <c r="B12" i="20" s="1"/>
  <c r="H12" i="20"/>
  <c r="C11" i="20"/>
  <c r="D11" i="20" s="1"/>
  <c r="H11" i="20"/>
  <c r="H10" i="20"/>
  <c r="D10" i="20"/>
  <c r="T9" i="20"/>
  <c r="P9" i="20"/>
  <c r="K9" i="20"/>
  <c r="J9" i="20"/>
  <c r="B9" i="20" s="1"/>
  <c r="P8" i="20"/>
  <c r="K8" i="20"/>
  <c r="J8" i="20"/>
  <c r="B8" i="20" s="1"/>
  <c r="H8" i="20"/>
  <c r="T7" i="20"/>
  <c r="P7" i="20"/>
  <c r="K7" i="20"/>
  <c r="J7" i="20"/>
  <c r="B7" i="20" s="1"/>
  <c r="H7" i="20"/>
  <c r="C7" i="20" l="1"/>
  <c r="E11" i="20" s="1"/>
  <c r="M17" i="20"/>
  <c r="M15" i="20"/>
  <c r="M18" i="20"/>
  <c r="M16" i="20"/>
  <c r="M14" i="20"/>
  <c r="C13" i="20"/>
  <c r="D13" i="20" s="1"/>
  <c r="M13" i="20"/>
  <c r="C19" i="20"/>
  <c r="M19" i="20"/>
  <c r="C22" i="20"/>
  <c r="M22" i="20"/>
  <c r="C23" i="20"/>
  <c r="E23" i="20" s="1"/>
  <c r="M23" i="20"/>
  <c r="C8" i="20"/>
  <c r="E8" i="20" s="1"/>
  <c r="M8" i="20"/>
  <c r="C12" i="20"/>
  <c r="E12" i="20" s="1"/>
  <c r="M12" i="20"/>
  <c r="C20" i="20"/>
  <c r="M20" i="20"/>
  <c r="C21" i="20"/>
  <c r="M21" i="20"/>
  <c r="C9" i="20"/>
  <c r="D9" i="20" s="1"/>
  <c r="M9" i="20"/>
  <c r="L17" i="20"/>
  <c r="L7" i="20"/>
  <c r="L20" i="20"/>
  <c r="L21" i="20"/>
  <c r="L15" i="20"/>
  <c r="L16" i="20"/>
  <c r="L14" i="20"/>
  <c r="L18" i="20"/>
  <c r="L19" i="20"/>
  <c r="L22" i="20"/>
  <c r="D14" i="20"/>
  <c r="D15" i="20"/>
  <c r="D16" i="20"/>
  <c r="D17" i="20"/>
  <c r="D18" i="20"/>
  <c r="L8" i="20"/>
  <c r="L9" i="20"/>
  <c r="L12" i="20"/>
  <c r="L13" i="20"/>
  <c r="J23" i="20"/>
  <c r="D8" i="20" l="1"/>
  <c r="D7" i="20"/>
  <c r="Q7" i="20"/>
  <c r="M7" i="20"/>
  <c r="U7" i="20"/>
  <c r="I7" i="20"/>
  <c r="E10" i="20"/>
  <c r="D12" i="20"/>
  <c r="E13" i="20"/>
  <c r="E9" i="20"/>
  <c r="B23" i="20"/>
  <c r="D23" i="20" s="1"/>
  <c r="E22" i="20"/>
  <c r="D22" i="20"/>
  <c r="E20" i="20"/>
  <c r="D20" i="20"/>
  <c r="L23" i="20"/>
  <c r="E21" i="20"/>
  <c r="D21" i="20"/>
  <c r="E19" i="20"/>
  <c r="D19" i="20"/>
</calcChain>
</file>

<file path=xl/sharedStrings.xml><?xml version="1.0" encoding="utf-8"?>
<sst xmlns="http://schemas.openxmlformats.org/spreadsheetml/2006/main" count="45" uniqueCount="28">
  <si>
    <t>в том числе</t>
  </si>
  <si>
    <t>Федеральный бюджет</t>
  </si>
  <si>
    <t>Республиканский бюджет</t>
  </si>
  <si>
    <t>Консолидированный бюджет Российской Федерации</t>
  </si>
  <si>
    <t>Единый налог на вмененный доход</t>
  </si>
  <si>
    <t>Единый сельскохозяйственный налог</t>
  </si>
  <si>
    <t>Налог на прибыль организаций</t>
  </si>
  <si>
    <t>Имущественные налоги</t>
  </si>
  <si>
    <t xml:space="preserve">Налог на доходы физических лиц </t>
  </si>
  <si>
    <t>налог на имущество организаций</t>
  </si>
  <si>
    <t>транспортный налог</t>
  </si>
  <si>
    <t xml:space="preserve">Налог, взимаемый  в связи с применением УСНО </t>
  </si>
  <si>
    <t>Остальные налоги и сборы</t>
  </si>
  <si>
    <t>Поступление налоговых платежей всего</t>
  </si>
  <si>
    <t>темп роста (%)</t>
  </si>
  <si>
    <t>земельный налог</t>
  </si>
  <si>
    <t>Местные  бюджеты</t>
  </si>
  <si>
    <r>
      <rPr>
        <b/>
        <sz val="24"/>
        <rFont val="Arial Narrow"/>
        <family val="2"/>
        <charset val="204"/>
      </rPr>
      <t>НДС</t>
    </r>
    <r>
      <rPr>
        <sz val="24"/>
        <rFont val="Arial Narrow"/>
        <family val="2"/>
        <charset val="204"/>
      </rPr>
      <t xml:space="preserve">  на товары, реализуемые на территории РФ</t>
    </r>
  </si>
  <si>
    <t>доля в общих поступ. (%)</t>
  </si>
  <si>
    <r>
      <rPr>
        <b/>
        <sz val="24"/>
        <rFont val="Arial Narrow"/>
        <family val="2"/>
        <charset val="204"/>
      </rPr>
      <t>Акцизы</t>
    </r>
    <r>
      <rPr>
        <sz val="24"/>
        <rFont val="Arial Narrow"/>
        <family val="2"/>
        <charset val="204"/>
      </rPr>
      <t xml:space="preserve"> по подакцизным товарам             </t>
    </r>
  </si>
  <si>
    <t>налог на игорный бизнес</t>
  </si>
  <si>
    <t>Платежи за пользование природными ресурсами</t>
  </si>
  <si>
    <t>Консолидированный бюджет Республики Мордовия</t>
  </si>
  <si>
    <t>налог на имущество физических  лиц</t>
  </si>
  <si>
    <t>НДС на товары, ввозимые на территорию РФ</t>
  </si>
  <si>
    <t>Мониторинг поступления администрируемых доходов за 2015-2016 гг.</t>
  </si>
  <si>
    <t>январь-апрель 2015 года</t>
  </si>
  <si>
    <t>январь-апрель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</si>
</sst>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3" x14ac:knownFonts="1">
    <font>
      <sz val="10"/>
      <name val="Arial"/>
    </font>
    <font>
      <b/>
      <sz val="14"/>
      <name val="Times New Roman"/>
      <family val="1"/>
      <charset val="204"/>
    </font>
    <font>
      <b/>
      <i/>
      <sz val="18"/>
      <name val="Arial Cyr"/>
      <charset val="204"/>
    </font>
    <font>
      <sz val="11"/>
      <name val="Calibri"/>
      <family val="2"/>
    </font>
    <font>
      <sz val="13"/>
      <name val="Calibri"/>
      <family val="2"/>
    </font>
    <font>
      <b/>
      <sz val="16"/>
      <name val="Arial Narrow"/>
      <family val="2"/>
      <charset val="204"/>
    </font>
    <font>
      <b/>
      <i/>
      <sz val="22"/>
      <name val="Arial Cyr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sz val="24"/>
      <name val="Arial Narrow"/>
      <family val="2"/>
      <charset val="204"/>
    </font>
    <font>
      <b/>
      <sz val="26"/>
      <name val="Arial Narrow"/>
      <family val="2"/>
      <charset val="204"/>
    </font>
    <font>
      <sz val="26"/>
      <name val="Arial Narrow"/>
      <family val="2"/>
      <charset val="204"/>
    </font>
    <font>
      <sz val="22"/>
      <name val="Arial Narrow"/>
      <family val="2"/>
      <charset val="204"/>
    </font>
    <font>
      <sz val="24"/>
      <name val="Calibri"/>
      <family val="2"/>
      <charset val="204"/>
    </font>
    <font>
      <sz val="20"/>
      <name val="Calibri"/>
      <family val="2"/>
      <charset val="204"/>
    </font>
    <font>
      <b/>
      <sz val="22"/>
      <name val="Calibri"/>
      <family val="2"/>
      <charset val="204"/>
    </font>
    <font>
      <sz val="24"/>
      <name val="Calibri"/>
      <family val="2"/>
    </font>
    <font>
      <sz val="26"/>
      <name val="Book Antiqua"/>
      <family val="1"/>
      <charset val="204"/>
    </font>
    <font>
      <sz val="24"/>
      <name val="Book Antiqua"/>
      <family val="1"/>
      <charset val="204"/>
    </font>
    <font>
      <i/>
      <sz val="26"/>
      <name val="Arial Narrow"/>
      <family val="2"/>
      <charset val="204"/>
    </font>
    <font>
      <b/>
      <i/>
      <sz val="36"/>
      <name val="Arial Cyr"/>
      <charset val="204"/>
    </font>
    <font>
      <b/>
      <i/>
      <sz val="26"/>
      <name val="Arial Narrow"/>
      <family val="2"/>
      <charset val="20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2" borderId="0" xfId="0" applyFont="1" applyFill="1"/>
    <xf numFmtId="0" fontId="2" fillId="0" borderId="0" xfId="0" applyFont="1" applyFill="1" applyAlignment="1">
      <alignment horizontal="center" vertical="center" wrapText="1"/>
    </xf>
    <xf numFmtId="0" fontId="4" fillId="0" borderId="0" xfId="0" applyFont="1"/>
    <xf numFmtId="164" fontId="5" fillId="0" borderId="0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164" fontId="19" fillId="0" borderId="1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0" fontId="22" fillId="0" borderId="0" xfId="0" applyFont="1"/>
    <xf numFmtId="0" fontId="8" fillId="0" borderId="1" xfId="0" applyFont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IP24"/>
  <sheetViews>
    <sheetView tabSelected="1" zoomScale="43" zoomScaleNormal="43" zoomScaleSheetLayoutView="45" workbookViewId="0">
      <pane xSplit="1" ySplit="6" topLeftCell="B7" activePane="bottomRight" state="frozen"/>
      <selection pane="topRight" activeCell="B1" sqref="B1"/>
      <selection pane="bottomLeft" activeCell="A6" sqref="A6"/>
      <selection pane="bottomRight" sqref="A1:R1"/>
    </sheetView>
  </sheetViews>
  <sheetFormatPr defaultColWidth="9.140625" defaultRowHeight="15" x14ac:dyDescent="0.25"/>
  <cols>
    <col min="1" max="1" width="59.85546875" style="1" customWidth="1"/>
    <col min="2" max="2" width="26.140625" style="1" customWidth="1"/>
    <col min="3" max="3" width="22.28515625" style="1" customWidth="1"/>
    <col min="4" max="4" width="17.28515625" style="1" customWidth="1"/>
    <col min="5" max="5" width="18.140625" style="1" customWidth="1"/>
    <col min="6" max="6" width="25" style="1" customWidth="1"/>
    <col min="7" max="7" width="21.7109375" style="1" customWidth="1"/>
    <col min="8" max="9" width="15.85546875" style="1" customWidth="1"/>
    <col min="10" max="10" width="23.42578125" style="1" customWidth="1"/>
    <col min="11" max="11" width="22.28515625" style="1" customWidth="1"/>
    <col min="12" max="13" width="17.5703125" style="1" customWidth="1"/>
    <col min="14" max="14" width="22.140625" style="1" customWidth="1"/>
    <col min="15" max="15" width="23.5703125" style="1" customWidth="1"/>
    <col min="16" max="17" width="17.42578125" style="1" customWidth="1"/>
    <col min="18" max="18" width="21.140625" style="1" customWidth="1"/>
    <col min="19" max="19" width="19.85546875" style="1" customWidth="1"/>
    <col min="20" max="21" width="13.85546875" style="1" customWidth="1"/>
    <col min="22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50" ht="40.9" customHeight="1" x14ac:dyDescent="0.2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7"/>
    </row>
    <row r="2" spans="1:250" ht="26.45" customHeight="1" x14ac:dyDescent="0.45">
      <c r="A2" s="3"/>
      <c r="B2" s="3"/>
      <c r="C2" s="3"/>
      <c r="D2" s="3"/>
      <c r="E2" s="3"/>
      <c r="T2" s="10"/>
      <c r="U2" s="10"/>
    </row>
    <row r="3" spans="1:250" s="4" customFormat="1" ht="33.6" customHeight="1" x14ac:dyDescent="0.5">
      <c r="A3" s="37"/>
      <c r="B3" s="38" t="s">
        <v>3</v>
      </c>
      <c r="C3" s="38"/>
      <c r="D3" s="38"/>
      <c r="E3" s="38"/>
      <c r="F3" s="57" t="s">
        <v>0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/>
    </row>
    <row r="4" spans="1:250" s="4" customFormat="1" ht="33.6" customHeight="1" x14ac:dyDescent="0.5">
      <c r="A4" s="37"/>
      <c r="B4" s="38"/>
      <c r="C4" s="38"/>
      <c r="D4" s="38"/>
      <c r="E4" s="38"/>
      <c r="F4" s="39" t="s">
        <v>1</v>
      </c>
      <c r="G4" s="40"/>
      <c r="H4" s="40"/>
      <c r="I4" s="41"/>
      <c r="J4" s="45" t="s">
        <v>22</v>
      </c>
      <c r="K4" s="46"/>
      <c r="L4" s="46"/>
      <c r="M4" s="47"/>
      <c r="N4" s="57" t="s">
        <v>0</v>
      </c>
      <c r="O4" s="58"/>
      <c r="P4" s="58"/>
      <c r="Q4" s="58"/>
      <c r="R4" s="58"/>
      <c r="S4" s="58"/>
      <c r="T4" s="58"/>
      <c r="U4" s="59"/>
    </row>
    <row r="5" spans="1:250" s="4" customFormat="1" ht="62.45" customHeight="1" x14ac:dyDescent="0.3">
      <c r="A5" s="37"/>
      <c r="B5" s="38"/>
      <c r="C5" s="38"/>
      <c r="D5" s="38"/>
      <c r="E5" s="38"/>
      <c r="F5" s="42"/>
      <c r="G5" s="43"/>
      <c r="H5" s="43"/>
      <c r="I5" s="44"/>
      <c r="J5" s="48"/>
      <c r="K5" s="49"/>
      <c r="L5" s="49"/>
      <c r="M5" s="50"/>
      <c r="N5" s="51" t="s">
        <v>2</v>
      </c>
      <c r="O5" s="52"/>
      <c r="P5" s="52"/>
      <c r="Q5" s="53"/>
      <c r="R5" s="54" t="s">
        <v>16</v>
      </c>
      <c r="S5" s="55"/>
      <c r="T5" s="55"/>
      <c r="U5" s="56"/>
    </row>
    <row r="6" spans="1:250" s="4" customFormat="1" ht="100.5" customHeight="1" x14ac:dyDescent="0.3">
      <c r="A6" s="37"/>
      <c r="B6" s="15" t="s">
        <v>26</v>
      </c>
      <c r="C6" s="15" t="s">
        <v>27</v>
      </c>
      <c r="D6" s="16" t="s">
        <v>14</v>
      </c>
      <c r="E6" s="16" t="s">
        <v>18</v>
      </c>
      <c r="F6" s="15" t="s">
        <v>26</v>
      </c>
      <c r="G6" s="15" t="s">
        <v>27</v>
      </c>
      <c r="H6" s="17" t="s">
        <v>14</v>
      </c>
      <c r="I6" s="16" t="s">
        <v>18</v>
      </c>
      <c r="J6" s="15" t="s">
        <v>26</v>
      </c>
      <c r="K6" s="15" t="s">
        <v>27</v>
      </c>
      <c r="L6" s="17" t="s">
        <v>14</v>
      </c>
      <c r="M6" s="16" t="s">
        <v>18</v>
      </c>
      <c r="N6" s="15" t="s">
        <v>26</v>
      </c>
      <c r="O6" s="15" t="s">
        <v>27</v>
      </c>
      <c r="P6" s="17" t="s">
        <v>14</v>
      </c>
      <c r="Q6" s="16" t="s">
        <v>18</v>
      </c>
      <c r="R6" s="15" t="s">
        <v>26</v>
      </c>
      <c r="S6" s="15" t="s">
        <v>27</v>
      </c>
      <c r="T6" s="17" t="s">
        <v>14</v>
      </c>
      <c r="U6" s="16" t="s">
        <v>18</v>
      </c>
      <c r="W6" s="5"/>
      <c r="X6" s="6"/>
    </row>
    <row r="7" spans="1:250" ht="78.599999999999994" customHeight="1" x14ac:dyDescent="0.25">
      <c r="A7" s="18" t="s">
        <v>13</v>
      </c>
      <c r="B7" s="19">
        <f t="shared" ref="B7:B23" si="0">F7+J7</f>
        <v>10898912</v>
      </c>
      <c r="C7" s="19">
        <f t="shared" ref="C7:C23" si="1">G7+K7</f>
        <v>10469055</v>
      </c>
      <c r="D7" s="20">
        <f>C7/B7%</f>
        <v>96.055964118253272</v>
      </c>
      <c r="E7" s="21"/>
      <c r="F7" s="22">
        <v>4235419</v>
      </c>
      <c r="G7" s="22">
        <v>3368481</v>
      </c>
      <c r="H7" s="20">
        <f t="shared" ref="H7:H23" si="2">G7/F7%</f>
        <v>79.531234099861194</v>
      </c>
      <c r="I7" s="20">
        <f>G7/C7%</f>
        <v>32.175597510950126</v>
      </c>
      <c r="J7" s="22">
        <f t="shared" ref="J7:K9" si="3">N7+R7</f>
        <v>6663493</v>
      </c>
      <c r="K7" s="22">
        <f t="shared" si="3"/>
        <v>7100574</v>
      </c>
      <c r="L7" s="20">
        <f t="shared" ref="L7:L23" si="4">K7/J7%</f>
        <v>106.55933757265147</v>
      </c>
      <c r="M7" s="20">
        <f>K7/C7%</f>
        <v>67.824402489049874</v>
      </c>
      <c r="N7" s="22">
        <v>5517775</v>
      </c>
      <c r="O7" s="22">
        <v>5777017</v>
      </c>
      <c r="P7" s="20">
        <f t="shared" ref="P7:P23" si="5">O7/N7%</f>
        <v>104.69830683563575</v>
      </c>
      <c r="Q7" s="20">
        <f>O7/C7*100</f>
        <v>55.181838284353269</v>
      </c>
      <c r="R7" s="22">
        <v>1145718</v>
      </c>
      <c r="S7" s="22">
        <v>1323557</v>
      </c>
      <c r="T7" s="20">
        <f t="shared" ref="T7:T23" si="6">S7/R7%</f>
        <v>115.52205691103744</v>
      </c>
      <c r="U7" s="20">
        <f>S7/C7*100</f>
        <v>12.642564204696605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</row>
    <row r="8" spans="1:250" ht="47.45" customHeight="1" x14ac:dyDescent="0.25">
      <c r="A8" s="23" t="s">
        <v>6</v>
      </c>
      <c r="B8" s="14">
        <f t="shared" si="0"/>
        <v>976555</v>
      </c>
      <c r="C8" s="14">
        <f t="shared" si="1"/>
        <v>1184410</v>
      </c>
      <c r="D8" s="11">
        <f t="shared" ref="D8:D23" si="7">C8/B8%</f>
        <v>121.28451546507878</v>
      </c>
      <c r="E8" s="11">
        <f>C8/C7%</f>
        <v>11.313437554774524</v>
      </c>
      <c r="F8" s="13">
        <v>86512</v>
      </c>
      <c r="G8" s="13">
        <v>81395</v>
      </c>
      <c r="H8" s="24">
        <f t="shared" si="2"/>
        <v>94.085213611984457</v>
      </c>
      <c r="I8" s="11">
        <f>G8/G7%</f>
        <v>2.4163710586463156</v>
      </c>
      <c r="J8" s="13">
        <f t="shared" si="3"/>
        <v>890043</v>
      </c>
      <c r="K8" s="13">
        <f t="shared" si="3"/>
        <v>1103015</v>
      </c>
      <c r="L8" s="24">
        <f t="shared" si="4"/>
        <v>123.92828211670671</v>
      </c>
      <c r="M8" s="11">
        <f>K8/K7%</f>
        <v>15.534166674412518</v>
      </c>
      <c r="N8" s="13">
        <v>890043</v>
      </c>
      <c r="O8" s="13">
        <v>1103015</v>
      </c>
      <c r="P8" s="24">
        <f t="shared" si="5"/>
        <v>123.92828211670671</v>
      </c>
      <c r="Q8" s="11">
        <f>O8/O7%</f>
        <v>19.093158285668885</v>
      </c>
      <c r="R8" s="13"/>
      <c r="S8" s="13"/>
      <c r="T8" s="24"/>
      <c r="U8" s="24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</row>
    <row r="9" spans="1:250" ht="66.75" customHeight="1" x14ac:dyDescent="0.25">
      <c r="A9" s="23" t="s">
        <v>8</v>
      </c>
      <c r="B9" s="14">
        <f t="shared" si="0"/>
        <v>2231020</v>
      </c>
      <c r="C9" s="14">
        <f t="shared" si="1"/>
        <v>2712115</v>
      </c>
      <c r="D9" s="11">
        <f t="shared" si="7"/>
        <v>121.56390350601967</v>
      </c>
      <c r="E9" s="11">
        <f>C9/C7%</f>
        <v>25.906015394894762</v>
      </c>
      <c r="F9" s="13"/>
      <c r="G9" s="12"/>
      <c r="H9" s="24"/>
      <c r="I9" s="24"/>
      <c r="J9" s="13">
        <f t="shared" si="3"/>
        <v>2231020</v>
      </c>
      <c r="K9" s="13">
        <f t="shared" si="3"/>
        <v>2712115</v>
      </c>
      <c r="L9" s="24">
        <f t="shared" si="4"/>
        <v>121.56390350601967</v>
      </c>
      <c r="M9" s="11">
        <f>K9/K7%</f>
        <v>38.195714881641962</v>
      </c>
      <c r="N9" s="13">
        <v>1562093</v>
      </c>
      <c r="O9" s="13">
        <v>1900387</v>
      </c>
      <c r="P9" s="24">
        <f t="shared" si="5"/>
        <v>121.65645707393861</v>
      </c>
      <c r="Q9" s="11">
        <f>O9/O7%</f>
        <v>32.895644932324068</v>
      </c>
      <c r="R9" s="13">
        <v>668927</v>
      </c>
      <c r="S9" s="13">
        <v>811728</v>
      </c>
      <c r="T9" s="24">
        <f t="shared" si="6"/>
        <v>121.34777038451131</v>
      </c>
      <c r="U9" s="11">
        <f>S9/S7%</f>
        <v>61.329281625196344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</row>
    <row r="10" spans="1:250" ht="72.599999999999994" customHeight="1" x14ac:dyDescent="0.25">
      <c r="A10" s="23" t="s">
        <v>17</v>
      </c>
      <c r="B10" s="14">
        <f t="shared" si="0"/>
        <v>2658253</v>
      </c>
      <c r="C10" s="14">
        <f t="shared" si="1"/>
        <v>2233551</v>
      </c>
      <c r="D10" s="11">
        <f t="shared" si="7"/>
        <v>84.023266408426892</v>
      </c>
      <c r="E10" s="11">
        <f>C10/C7%</f>
        <v>21.334790962508077</v>
      </c>
      <c r="F10" s="13">
        <v>2658253</v>
      </c>
      <c r="G10" s="13">
        <v>2233551</v>
      </c>
      <c r="H10" s="24">
        <f t="shared" si="2"/>
        <v>84.023266408426892</v>
      </c>
      <c r="I10" s="11">
        <f>G10/G7%</f>
        <v>66.307365248609102</v>
      </c>
      <c r="J10" s="13"/>
      <c r="K10" s="13"/>
      <c r="L10" s="24"/>
      <c r="M10" s="24"/>
      <c r="N10" s="13"/>
      <c r="O10" s="13"/>
      <c r="P10" s="24"/>
      <c r="Q10" s="24"/>
      <c r="R10" s="13"/>
      <c r="S10" s="13"/>
      <c r="T10" s="24"/>
      <c r="U10" s="24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</row>
    <row r="11" spans="1:250" ht="89.25" customHeight="1" x14ac:dyDescent="0.25">
      <c r="A11" s="23" t="s">
        <v>24</v>
      </c>
      <c r="B11" s="14">
        <f t="shared" si="0"/>
        <v>22832</v>
      </c>
      <c r="C11" s="14">
        <f t="shared" si="1"/>
        <v>23976</v>
      </c>
      <c r="D11" s="11">
        <f t="shared" si="7"/>
        <v>105.01051156271899</v>
      </c>
      <c r="E11" s="11">
        <f>C11/C7%</f>
        <v>0.22901780533199986</v>
      </c>
      <c r="F11" s="13">
        <v>22832</v>
      </c>
      <c r="G11" s="13">
        <v>23976</v>
      </c>
      <c r="H11" s="24">
        <f t="shared" si="2"/>
        <v>105.01051156271899</v>
      </c>
      <c r="I11" s="11">
        <f>G11/G7%</f>
        <v>0.71177483263227559</v>
      </c>
      <c r="J11" s="13"/>
      <c r="K11" s="13"/>
      <c r="L11" s="24"/>
      <c r="M11" s="24"/>
      <c r="N11" s="13"/>
      <c r="O11" s="13"/>
      <c r="P11" s="24"/>
      <c r="Q11" s="24"/>
      <c r="R11" s="13"/>
      <c r="S11" s="13"/>
      <c r="T11" s="24"/>
      <c r="U11" s="24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</row>
    <row r="12" spans="1:250" ht="64.5" customHeight="1" x14ac:dyDescent="0.25">
      <c r="A12" s="23" t="s">
        <v>19</v>
      </c>
      <c r="B12" s="14">
        <f t="shared" si="0"/>
        <v>3187803</v>
      </c>
      <c r="C12" s="14">
        <f t="shared" si="1"/>
        <v>2501184</v>
      </c>
      <c r="D12" s="11">
        <f t="shared" si="7"/>
        <v>78.461059231075453</v>
      </c>
      <c r="E12" s="11">
        <f>C12/C7%</f>
        <v>23.891210811290989</v>
      </c>
      <c r="F12" s="13">
        <v>1439101</v>
      </c>
      <c r="G12" s="13">
        <v>991521</v>
      </c>
      <c r="H12" s="24">
        <f t="shared" si="2"/>
        <v>68.898638802974915</v>
      </c>
      <c r="I12" s="11">
        <f>G12/G7%</f>
        <v>29.435255831931368</v>
      </c>
      <c r="J12" s="13">
        <f t="shared" ref="J12:J23" si="8">N12+R12</f>
        <v>1748702</v>
      </c>
      <c r="K12" s="13">
        <f t="shared" ref="K12:K23" si="9">O12+S12</f>
        <v>1509663</v>
      </c>
      <c r="L12" s="24">
        <f t="shared" si="4"/>
        <v>86.330489700360602</v>
      </c>
      <c r="M12" s="11">
        <f>K12/K7%</f>
        <v>21.261140296545037</v>
      </c>
      <c r="N12" s="13">
        <v>1748702</v>
      </c>
      <c r="O12" s="13">
        <v>1509663</v>
      </c>
      <c r="P12" s="24">
        <f t="shared" si="5"/>
        <v>86.330489700360602</v>
      </c>
      <c r="Q12" s="11">
        <f>O12/O7%</f>
        <v>26.132223602596287</v>
      </c>
      <c r="R12" s="13"/>
      <c r="S12" s="13"/>
      <c r="T12" s="24"/>
      <c r="U12" s="24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</row>
    <row r="13" spans="1:250" s="33" customFormat="1" ht="44.45" customHeight="1" x14ac:dyDescent="0.25">
      <c r="A13" s="25" t="s">
        <v>7</v>
      </c>
      <c r="B13" s="19">
        <f t="shared" si="0"/>
        <v>1193554</v>
      </c>
      <c r="C13" s="19">
        <f t="shared" si="1"/>
        <v>1221541</v>
      </c>
      <c r="D13" s="31">
        <f t="shared" si="7"/>
        <v>102.3448457296444</v>
      </c>
      <c r="E13" s="31">
        <f>C13/C7%</f>
        <v>11.668111400694714</v>
      </c>
      <c r="F13" s="22"/>
      <c r="G13" s="22"/>
      <c r="H13" s="20"/>
      <c r="I13" s="20"/>
      <c r="J13" s="22">
        <f t="shared" si="8"/>
        <v>1193554</v>
      </c>
      <c r="K13" s="22">
        <f t="shared" si="9"/>
        <v>1221541</v>
      </c>
      <c r="L13" s="20">
        <f t="shared" si="4"/>
        <v>102.3448457296444</v>
      </c>
      <c r="M13" s="31">
        <f>K13/K7%</f>
        <v>17.203412005846285</v>
      </c>
      <c r="N13" s="22">
        <v>970368</v>
      </c>
      <c r="O13" s="22">
        <v>952834</v>
      </c>
      <c r="P13" s="20">
        <f t="shared" si="5"/>
        <v>98.193056654794873</v>
      </c>
      <c r="Q13" s="31">
        <f>O13/O7%</f>
        <v>16.493529446079179</v>
      </c>
      <c r="R13" s="22">
        <v>223186</v>
      </c>
      <c r="S13" s="22">
        <v>268707</v>
      </c>
      <c r="T13" s="20">
        <f t="shared" si="6"/>
        <v>120.39599258017975</v>
      </c>
      <c r="U13" s="31">
        <f>S13/S7%</f>
        <v>20.301883485184241</v>
      </c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</row>
    <row r="14" spans="1:250" ht="60.75" customHeight="1" x14ac:dyDescent="0.25">
      <c r="A14" s="26" t="s">
        <v>9</v>
      </c>
      <c r="B14" s="14">
        <f t="shared" si="0"/>
        <v>869160</v>
      </c>
      <c r="C14" s="14">
        <f t="shared" si="1"/>
        <v>847889</v>
      </c>
      <c r="D14" s="11">
        <f t="shared" si="7"/>
        <v>97.552694555662939</v>
      </c>
      <c r="E14" s="11"/>
      <c r="F14" s="13"/>
      <c r="G14" s="13"/>
      <c r="H14" s="24"/>
      <c r="I14" s="24"/>
      <c r="J14" s="13">
        <f t="shared" si="8"/>
        <v>869160</v>
      </c>
      <c r="K14" s="13">
        <f t="shared" si="9"/>
        <v>847889</v>
      </c>
      <c r="L14" s="24">
        <f t="shared" si="4"/>
        <v>97.552694555662939</v>
      </c>
      <c r="M14" s="11">
        <f>K14/K7%</f>
        <v>11.941133209794025</v>
      </c>
      <c r="N14" s="13">
        <v>869160</v>
      </c>
      <c r="O14" s="13">
        <v>847889</v>
      </c>
      <c r="P14" s="24">
        <f t="shared" si="5"/>
        <v>97.552694555662939</v>
      </c>
      <c r="Q14" s="24">
        <f>O14/O7%</f>
        <v>14.67693448019973</v>
      </c>
      <c r="R14" s="13"/>
      <c r="S14" s="13"/>
      <c r="T14" s="24"/>
      <c r="U14" s="24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</row>
    <row r="15" spans="1:250" ht="64.5" customHeight="1" x14ac:dyDescent="0.25">
      <c r="A15" s="26" t="s">
        <v>23</v>
      </c>
      <c r="B15" s="14">
        <f t="shared" si="0"/>
        <v>3957</v>
      </c>
      <c r="C15" s="14">
        <f t="shared" si="1"/>
        <v>3825</v>
      </c>
      <c r="D15" s="11">
        <f t="shared" si="7"/>
        <v>96.66413949962093</v>
      </c>
      <c r="E15" s="11"/>
      <c r="F15" s="13"/>
      <c r="G15" s="13"/>
      <c r="H15" s="24"/>
      <c r="I15" s="24"/>
      <c r="J15" s="13">
        <f t="shared" si="8"/>
        <v>3957</v>
      </c>
      <c r="K15" s="13">
        <f t="shared" si="9"/>
        <v>3825</v>
      </c>
      <c r="L15" s="24">
        <f t="shared" si="4"/>
        <v>96.66413949962093</v>
      </c>
      <c r="M15" s="11">
        <f>K15/K7%</f>
        <v>5.3868884402866579E-2</v>
      </c>
      <c r="N15" s="13"/>
      <c r="O15" s="13"/>
      <c r="P15" s="24"/>
      <c r="Q15" s="24"/>
      <c r="R15" s="13">
        <v>3957</v>
      </c>
      <c r="S15" s="13">
        <v>3825</v>
      </c>
      <c r="T15" s="24">
        <f t="shared" si="6"/>
        <v>96.66413949962093</v>
      </c>
      <c r="U15" s="24">
        <f>S15/S7%</f>
        <v>0.28899397608112082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</row>
    <row r="16" spans="1:250" ht="43.9" customHeight="1" x14ac:dyDescent="0.25">
      <c r="A16" s="26" t="s">
        <v>10</v>
      </c>
      <c r="B16" s="14">
        <f t="shared" si="0"/>
        <v>100493</v>
      </c>
      <c r="C16" s="14">
        <f t="shared" si="1"/>
        <v>104241</v>
      </c>
      <c r="D16" s="11">
        <f t="shared" si="7"/>
        <v>103.72961300787119</v>
      </c>
      <c r="E16" s="11"/>
      <c r="F16" s="13"/>
      <c r="G16" s="13"/>
      <c r="H16" s="24"/>
      <c r="I16" s="24"/>
      <c r="J16" s="13">
        <f t="shared" si="8"/>
        <v>100493</v>
      </c>
      <c r="K16" s="13">
        <f t="shared" si="9"/>
        <v>104241</v>
      </c>
      <c r="L16" s="24">
        <f t="shared" si="4"/>
        <v>103.72961300787119</v>
      </c>
      <c r="M16" s="11">
        <f>K16/K7%</f>
        <v>1.4680644128207099</v>
      </c>
      <c r="N16" s="13">
        <v>100493</v>
      </c>
      <c r="O16" s="13">
        <v>104241</v>
      </c>
      <c r="P16" s="24">
        <f t="shared" si="5"/>
        <v>103.72961300787119</v>
      </c>
      <c r="Q16" s="24">
        <f>O16/O7%</f>
        <v>1.8044087458977531</v>
      </c>
      <c r="R16" s="13"/>
      <c r="S16" s="13"/>
      <c r="T16" s="24"/>
      <c r="U16" s="24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</row>
    <row r="17" spans="1:250" ht="42.6" customHeight="1" x14ac:dyDescent="0.25">
      <c r="A17" s="26" t="s">
        <v>15</v>
      </c>
      <c r="B17" s="14">
        <f t="shared" si="0"/>
        <v>219229</v>
      </c>
      <c r="C17" s="14">
        <f t="shared" si="1"/>
        <v>264882</v>
      </c>
      <c r="D17" s="11">
        <f t="shared" si="7"/>
        <v>120.82434349470189</v>
      </c>
      <c r="E17" s="11"/>
      <c r="F17" s="13"/>
      <c r="G17" s="13"/>
      <c r="H17" s="24"/>
      <c r="I17" s="24"/>
      <c r="J17" s="13">
        <f t="shared" si="8"/>
        <v>219229</v>
      </c>
      <c r="K17" s="13">
        <f t="shared" si="9"/>
        <v>264882</v>
      </c>
      <c r="L17" s="24">
        <f t="shared" si="4"/>
        <v>120.82434349470189</v>
      </c>
      <c r="M17" s="11">
        <f>K17/K7%</f>
        <v>3.7304308074248644</v>
      </c>
      <c r="N17" s="13"/>
      <c r="O17" s="13"/>
      <c r="P17" s="24"/>
      <c r="Q17" s="24"/>
      <c r="R17" s="13">
        <v>219229</v>
      </c>
      <c r="S17" s="13">
        <v>264882</v>
      </c>
      <c r="T17" s="24">
        <f t="shared" si="6"/>
        <v>120.82434349470189</v>
      </c>
      <c r="U17" s="24">
        <f>S17/S7%</f>
        <v>20.012889509103122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</row>
    <row r="18" spans="1:250" ht="39" customHeight="1" x14ac:dyDescent="0.25">
      <c r="A18" s="26" t="s">
        <v>20</v>
      </c>
      <c r="B18" s="14">
        <f t="shared" si="0"/>
        <v>715</v>
      </c>
      <c r="C18" s="14">
        <f t="shared" si="1"/>
        <v>704</v>
      </c>
      <c r="D18" s="11">
        <f t="shared" si="7"/>
        <v>98.461538461538453</v>
      </c>
      <c r="E18" s="11"/>
      <c r="F18" s="13"/>
      <c r="G18" s="13"/>
      <c r="H18" s="24"/>
      <c r="I18" s="24"/>
      <c r="J18" s="13">
        <f t="shared" si="8"/>
        <v>715</v>
      </c>
      <c r="K18" s="13">
        <f t="shared" si="9"/>
        <v>704</v>
      </c>
      <c r="L18" s="24">
        <f t="shared" si="4"/>
        <v>98.461538461538453</v>
      </c>
      <c r="M18" s="27">
        <f>K18/K7%</f>
        <v>9.9146914038217189E-3</v>
      </c>
      <c r="N18" s="13">
        <v>715</v>
      </c>
      <c r="O18" s="13">
        <v>704</v>
      </c>
      <c r="P18" s="24">
        <f t="shared" si="5"/>
        <v>98.461538461538453</v>
      </c>
      <c r="Q18" s="30">
        <f>O18/O7%</f>
        <v>1.2186219981696436E-2</v>
      </c>
      <c r="R18" s="13"/>
      <c r="S18" s="13"/>
      <c r="T18" s="24"/>
      <c r="U18" s="24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</row>
    <row r="19" spans="1:250" s="33" customFormat="1" ht="63" customHeight="1" x14ac:dyDescent="0.25">
      <c r="A19" s="34" t="s">
        <v>21</v>
      </c>
      <c r="B19" s="19">
        <f t="shared" si="0"/>
        <v>15953</v>
      </c>
      <c r="C19" s="19">
        <f t="shared" si="1"/>
        <v>15576</v>
      </c>
      <c r="D19" s="31">
        <f t="shared" si="7"/>
        <v>97.636808123863844</v>
      </c>
      <c r="E19" s="31">
        <f>C19/C7%</f>
        <v>0.14878133699746537</v>
      </c>
      <c r="F19" s="22">
        <v>7377</v>
      </c>
      <c r="G19" s="22">
        <v>8673</v>
      </c>
      <c r="H19" s="20">
        <f t="shared" si="2"/>
        <v>117.56811712078081</v>
      </c>
      <c r="I19" s="31">
        <f>G19/G7%</f>
        <v>0.25747510524773631</v>
      </c>
      <c r="J19" s="22">
        <f t="shared" si="8"/>
        <v>8576</v>
      </c>
      <c r="K19" s="22">
        <f t="shared" si="9"/>
        <v>6903</v>
      </c>
      <c r="L19" s="20">
        <f t="shared" si="4"/>
        <v>80.492070895522389</v>
      </c>
      <c r="M19" s="35">
        <f>K19/K7%</f>
        <v>9.721749255764392E-2</v>
      </c>
      <c r="N19" s="22">
        <v>8576</v>
      </c>
      <c r="O19" s="22">
        <v>6903</v>
      </c>
      <c r="P19" s="20">
        <f t="shared" si="5"/>
        <v>80.492070895522389</v>
      </c>
      <c r="Q19" s="35">
        <f>O19/O7%</f>
        <v>0.11949073371257174</v>
      </c>
      <c r="R19" s="22"/>
      <c r="S19" s="22"/>
      <c r="T19" s="20"/>
      <c r="U19" s="20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</row>
    <row r="20" spans="1:250" ht="58.9" customHeight="1" x14ac:dyDescent="0.25">
      <c r="A20" s="26" t="s">
        <v>11</v>
      </c>
      <c r="B20" s="14">
        <f t="shared" si="0"/>
        <v>340138</v>
      </c>
      <c r="C20" s="14">
        <f t="shared" si="1"/>
        <v>307299</v>
      </c>
      <c r="D20" s="11">
        <f t="shared" si="7"/>
        <v>90.345389224373633</v>
      </c>
      <c r="E20" s="11">
        <f>C20/C7%</f>
        <v>2.935307914611204</v>
      </c>
      <c r="F20" s="13"/>
      <c r="G20" s="13"/>
      <c r="H20" s="24"/>
      <c r="I20" s="24"/>
      <c r="J20" s="13">
        <f t="shared" si="8"/>
        <v>340138</v>
      </c>
      <c r="K20" s="13">
        <f t="shared" si="9"/>
        <v>307299</v>
      </c>
      <c r="L20" s="24">
        <f t="shared" si="4"/>
        <v>90.345389224373633</v>
      </c>
      <c r="M20" s="11">
        <f>K20/K7%</f>
        <v>4.3278050478735945</v>
      </c>
      <c r="N20" s="13">
        <v>337816</v>
      </c>
      <c r="O20" s="13">
        <v>304047</v>
      </c>
      <c r="P20" s="24">
        <f t="shared" si="5"/>
        <v>90.003729841096927</v>
      </c>
      <c r="Q20" s="11">
        <f>O20/O7%</f>
        <v>5.2630449243961026</v>
      </c>
      <c r="R20" s="13">
        <v>2322</v>
      </c>
      <c r="S20" s="13">
        <v>3252</v>
      </c>
      <c r="T20" s="24">
        <f t="shared" si="6"/>
        <v>140.05167958656332</v>
      </c>
      <c r="U20" s="11">
        <f>S20/S7%</f>
        <v>0.24570154515445877</v>
      </c>
    </row>
    <row r="21" spans="1:250" ht="62.25" customHeight="1" x14ac:dyDescent="0.25">
      <c r="A21" s="26" t="s">
        <v>4</v>
      </c>
      <c r="B21" s="14">
        <f t="shared" si="0"/>
        <v>215976</v>
      </c>
      <c r="C21" s="14">
        <f t="shared" si="1"/>
        <v>204924</v>
      </c>
      <c r="D21" s="11">
        <f t="shared" si="7"/>
        <v>94.882764751639058</v>
      </c>
      <c r="E21" s="11">
        <f>C21/C7%</f>
        <v>1.9574259567840651</v>
      </c>
      <c r="F21" s="13"/>
      <c r="G21" s="13"/>
      <c r="H21" s="24"/>
      <c r="I21" s="24"/>
      <c r="J21" s="13">
        <f t="shared" si="8"/>
        <v>215976</v>
      </c>
      <c r="K21" s="13">
        <f t="shared" si="9"/>
        <v>204924</v>
      </c>
      <c r="L21" s="24">
        <f t="shared" si="4"/>
        <v>94.882764751639058</v>
      </c>
      <c r="M21" s="11">
        <f>K21/K7%</f>
        <v>2.8860202006204005</v>
      </c>
      <c r="N21" s="13"/>
      <c r="O21" s="13"/>
      <c r="P21" s="24"/>
      <c r="Q21" s="24"/>
      <c r="R21" s="13">
        <v>215976</v>
      </c>
      <c r="S21" s="13">
        <v>204924</v>
      </c>
      <c r="T21" s="24">
        <f t="shared" si="6"/>
        <v>94.882764751639058</v>
      </c>
      <c r="U21" s="11">
        <f>S21/S7%</f>
        <v>15.482823935803294</v>
      </c>
    </row>
    <row r="22" spans="1:250" ht="56.45" customHeight="1" x14ac:dyDescent="0.25">
      <c r="A22" s="26" t="s">
        <v>5</v>
      </c>
      <c r="B22" s="14">
        <f t="shared" si="0"/>
        <v>8622</v>
      </c>
      <c r="C22" s="14">
        <f t="shared" si="1"/>
        <v>11822</v>
      </c>
      <c r="D22" s="11">
        <f t="shared" si="7"/>
        <v>137.11435861749015</v>
      </c>
      <c r="E22" s="27">
        <f>C22/C7%</f>
        <v>0.11292327722034128</v>
      </c>
      <c r="F22" s="13"/>
      <c r="G22" s="13"/>
      <c r="H22" s="24"/>
      <c r="I22" s="24"/>
      <c r="J22" s="13">
        <f t="shared" si="8"/>
        <v>8622</v>
      </c>
      <c r="K22" s="13">
        <f t="shared" si="9"/>
        <v>11822</v>
      </c>
      <c r="L22" s="24">
        <f t="shared" si="4"/>
        <v>137.11435861749015</v>
      </c>
      <c r="M22" s="27">
        <f>K22/K7%</f>
        <v>0.16649358206815393</v>
      </c>
      <c r="N22" s="13"/>
      <c r="O22" s="13"/>
      <c r="P22" s="24"/>
      <c r="Q22" s="24"/>
      <c r="R22" s="13">
        <v>8622</v>
      </c>
      <c r="S22" s="13">
        <v>11822</v>
      </c>
      <c r="T22" s="24">
        <f t="shared" si="6"/>
        <v>137.11435861749015</v>
      </c>
      <c r="U22" s="27">
        <f>S22/S7%</f>
        <v>0.89319915953751894</v>
      </c>
    </row>
    <row r="23" spans="1:250" ht="42.75" customHeight="1" x14ac:dyDescent="0.25">
      <c r="A23" s="28" t="s">
        <v>12</v>
      </c>
      <c r="B23" s="14">
        <f t="shared" si="0"/>
        <v>48206</v>
      </c>
      <c r="C23" s="14">
        <f t="shared" si="1"/>
        <v>52657</v>
      </c>
      <c r="D23" s="11">
        <f t="shared" si="7"/>
        <v>109.23329046176825</v>
      </c>
      <c r="E23" s="11">
        <f>C23/C7%</f>
        <v>0.50297758489185507</v>
      </c>
      <c r="F23" s="13">
        <f>F7-F8-F10-F11-F12-F19</f>
        <v>21344</v>
      </c>
      <c r="G23" s="13">
        <f>G7-G8-G10-G11-G12-G19</f>
        <v>29365</v>
      </c>
      <c r="H23" s="24">
        <f t="shared" si="2"/>
        <v>137.57964767616193</v>
      </c>
      <c r="I23" s="11">
        <f>G23/G7%</f>
        <v>0.87175792293321541</v>
      </c>
      <c r="J23" s="13">
        <f t="shared" si="8"/>
        <v>26862</v>
      </c>
      <c r="K23" s="13">
        <f t="shared" si="9"/>
        <v>23292</v>
      </c>
      <c r="L23" s="24">
        <f t="shared" si="4"/>
        <v>86.709850346213983</v>
      </c>
      <c r="M23" s="11">
        <f>K23/K7%</f>
        <v>0.32802981843439699</v>
      </c>
      <c r="N23" s="13">
        <f>N7-N8-N9-N12-N13-N19-N20</f>
        <v>177</v>
      </c>
      <c r="O23" s="13">
        <f>O7-O8-O9-O12-O13-O19-O20</f>
        <v>168</v>
      </c>
      <c r="P23" s="24">
        <f t="shared" si="5"/>
        <v>94.915254237288138</v>
      </c>
      <c r="Q23" s="29">
        <f>O23/O7%</f>
        <v>2.9080752229048313E-3</v>
      </c>
      <c r="R23" s="13">
        <f>R7-R9-R13-R20-R21-R22</f>
        <v>26685</v>
      </c>
      <c r="S23" s="13">
        <f>S7-S9-S13-S20-S21-S22</f>
        <v>23124</v>
      </c>
      <c r="T23" s="24">
        <f t="shared" si="6"/>
        <v>86.655424395727934</v>
      </c>
      <c r="U23" s="11">
        <f>S23/S7%</f>
        <v>1.7471102491241406</v>
      </c>
    </row>
    <row r="24" spans="1:250" ht="15" customHeight="1" x14ac:dyDescent="0.25">
      <c r="A24" s="9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</sheetData>
  <mergeCells count="9">
    <mergeCell ref="A1:R1"/>
    <mergeCell ref="A3:A6"/>
    <mergeCell ref="B3:E5"/>
    <mergeCell ref="F4:I5"/>
    <mergeCell ref="J4:M5"/>
    <mergeCell ref="N5:Q5"/>
    <mergeCell ref="R5:U5"/>
    <mergeCell ref="F3:U3"/>
    <mergeCell ref="N4:U4"/>
  </mergeCells>
  <printOptions horizontalCentered="1"/>
  <pageMargins left="0.19685039370078741" right="0.23622047244094491" top="0.43307086614173229" bottom="0.35433070866141736" header="0.31496062992125984" footer="0.35433070866141736"/>
  <pageSetup paperSize="9"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2016</vt:lpstr>
      <vt:lpstr>'2016'!Область_печати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Валентина Кривова</cp:lastModifiedBy>
  <cp:lastPrinted>2016-02-16T11:30:51Z</cp:lastPrinted>
  <dcterms:created xsi:type="dcterms:W3CDTF">1996-10-08T23:32:33Z</dcterms:created>
  <dcterms:modified xsi:type="dcterms:W3CDTF">2016-05-16T07:21:41Z</dcterms:modified>
</cp:coreProperties>
</file>