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definedNames>
    <definedName name="_xlnm.Print_Area" localSheetId="0">Лист1!$A$1:$V$34</definedName>
  </definedNames>
  <calcPr calcId="145621"/>
</workbook>
</file>

<file path=xl/calcChain.xml><?xml version="1.0" encoding="utf-8"?>
<calcChain xmlns="http://schemas.openxmlformats.org/spreadsheetml/2006/main">
  <c r="Q18" i="1" l="1"/>
  <c r="Q19" i="1"/>
  <c r="D31" i="1" l="1"/>
  <c r="D30" i="1"/>
  <c r="D29" i="1"/>
  <c r="S23" i="1"/>
  <c r="U23" i="1" s="1"/>
  <c r="R23" i="1"/>
  <c r="O23" i="1"/>
  <c r="Q23" i="1" s="1"/>
  <c r="N23" i="1"/>
  <c r="G23" i="1"/>
  <c r="I23" i="1" s="1"/>
  <c r="F23" i="1"/>
  <c r="U22" i="1"/>
  <c r="T22" i="1"/>
  <c r="K22" i="1"/>
  <c r="C22" i="1" s="1"/>
  <c r="J22" i="1"/>
  <c r="B22" i="1" s="1"/>
  <c r="U21" i="1"/>
  <c r="T21" i="1"/>
  <c r="K21" i="1"/>
  <c r="J21" i="1"/>
  <c r="B21" i="1" s="1"/>
  <c r="C21" i="1"/>
  <c r="U20" i="1"/>
  <c r="T20" i="1"/>
  <c r="Q20" i="1"/>
  <c r="P20" i="1"/>
  <c r="K20" i="1"/>
  <c r="J20" i="1"/>
  <c r="B20" i="1" s="1"/>
  <c r="C20" i="1"/>
  <c r="P19" i="1"/>
  <c r="K19" i="1"/>
  <c r="C19" i="1" s="1"/>
  <c r="J19" i="1"/>
  <c r="B19" i="1" s="1"/>
  <c r="I19" i="1"/>
  <c r="H19" i="1"/>
  <c r="P18" i="1"/>
  <c r="K18" i="1"/>
  <c r="J18" i="1"/>
  <c r="B18" i="1" s="1"/>
  <c r="U17" i="1"/>
  <c r="T17" i="1"/>
  <c r="K17" i="1"/>
  <c r="J17" i="1"/>
  <c r="C17" i="1"/>
  <c r="Q16" i="1"/>
  <c r="P16" i="1"/>
  <c r="K16" i="1"/>
  <c r="J16" i="1"/>
  <c r="B16" i="1" s="1"/>
  <c r="U15" i="1"/>
  <c r="T15" i="1"/>
  <c r="K15" i="1"/>
  <c r="J15" i="1"/>
  <c r="B15" i="1" s="1"/>
  <c r="C15" i="1"/>
  <c r="Q14" i="1"/>
  <c r="P14" i="1"/>
  <c r="K14" i="1"/>
  <c r="J14" i="1"/>
  <c r="B14" i="1" s="1"/>
  <c r="C14" i="1"/>
  <c r="U13" i="1"/>
  <c r="T13" i="1"/>
  <c r="Q13" i="1"/>
  <c r="P13" i="1"/>
  <c r="K13" i="1"/>
  <c r="J13" i="1"/>
  <c r="C13" i="1"/>
  <c r="B13" i="1"/>
  <c r="Q12" i="1"/>
  <c r="P12" i="1"/>
  <c r="K12" i="1"/>
  <c r="J12" i="1"/>
  <c r="B12" i="1" s="1"/>
  <c r="I12" i="1"/>
  <c r="H12" i="1"/>
  <c r="C12" i="1"/>
  <c r="I11" i="1"/>
  <c r="H11" i="1"/>
  <c r="C11" i="1"/>
  <c r="B11" i="1"/>
  <c r="I10" i="1"/>
  <c r="H10" i="1"/>
  <c r="C10" i="1"/>
  <c r="B10" i="1"/>
  <c r="U9" i="1"/>
  <c r="T9" i="1"/>
  <c r="Q9" i="1"/>
  <c r="P9" i="1"/>
  <c r="K9" i="1"/>
  <c r="C9" i="1" s="1"/>
  <c r="J9" i="1"/>
  <c r="B9" i="1" s="1"/>
  <c r="Q8" i="1"/>
  <c r="P8" i="1"/>
  <c r="K8" i="1"/>
  <c r="J8" i="1"/>
  <c r="B8" i="1" s="1"/>
  <c r="I8" i="1"/>
  <c r="H8" i="1"/>
  <c r="T7" i="1"/>
  <c r="P7" i="1"/>
  <c r="K7" i="1"/>
  <c r="J7" i="1"/>
  <c r="H7" i="1"/>
  <c r="P23" i="1" l="1"/>
  <c r="L12" i="1"/>
  <c r="L8" i="1"/>
  <c r="D12" i="1"/>
  <c r="D11" i="1"/>
  <c r="D10" i="1"/>
  <c r="L17" i="1"/>
  <c r="K23" i="1"/>
  <c r="M23" i="1" s="1"/>
  <c r="C8" i="1"/>
  <c r="D8" i="1" s="1"/>
  <c r="M14" i="1"/>
  <c r="M16" i="1"/>
  <c r="M19" i="1"/>
  <c r="M21" i="1"/>
  <c r="M22" i="1"/>
  <c r="C7" i="1"/>
  <c r="E19" i="1" s="1"/>
  <c r="L7" i="1"/>
  <c r="M17" i="1"/>
  <c r="M18" i="1"/>
  <c r="M20" i="1"/>
  <c r="D27" i="1"/>
  <c r="D15" i="1"/>
  <c r="L15" i="1"/>
  <c r="D13" i="1"/>
  <c r="L13" i="1"/>
  <c r="D9" i="1"/>
  <c r="L9" i="1"/>
  <c r="D14" i="1"/>
  <c r="B7" i="1"/>
  <c r="B23" i="1" s="1"/>
  <c r="M8" i="1"/>
  <c r="E9" i="1"/>
  <c r="M9" i="1"/>
  <c r="E10" i="1"/>
  <c r="M12" i="1"/>
  <c r="E13" i="1"/>
  <c r="M13" i="1"/>
  <c r="L14" i="1"/>
  <c r="M15" i="1"/>
  <c r="C16" i="1"/>
  <c r="D16" i="1" s="1"/>
  <c r="L16" i="1"/>
  <c r="B17" i="1"/>
  <c r="D17" i="1" s="1"/>
  <c r="C18" i="1"/>
  <c r="D18" i="1" s="1"/>
  <c r="L18" i="1"/>
  <c r="D19" i="1"/>
  <c r="L19" i="1"/>
  <c r="D20" i="1"/>
  <c r="L20" i="1"/>
  <c r="D21" i="1"/>
  <c r="L21" i="1"/>
  <c r="D22" i="1"/>
  <c r="L22" i="1"/>
  <c r="H23" i="1"/>
  <c r="J23" i="1"/>
  <c r="T23" i="1"/>
  <c r="E8" i="1" l="1"/>
  <c r="E12" i="1"/>
  <c r="E11" i="1"/>
  <c r="L23" i="1"/>
  <c r="I7" i="1"/>
  <c r="Q7" i="1"/>
  <c r="E20" i="1"/>
  <c r="U7" i="1"/>
  <c r="M7" i="1"/>
  <c r="C23" i="1"/>
  <c r="E23" i="1" s="1"/>
  <c r="E22" i="1"/>
  <c r="E21" i="1"/>
  <c r="D7" i="1"/>
  <c r="D23" i="1" l="1"/>
</calcChain>
</file>

<file path=xl/sharedStrings.xml><?xml version="1.0" encoding="utf-8"?>
<sst xmlns="http://schemas.openxmlformats.org/spreadsheetml/2006/main" count="54" uniqueCount="33">
  <si>
    <t>Консолидированный бюджет Российской Федерации</t>
  </si>
  <si>
    <t>в том числе</t>
  </si>
  <si>
    <t>Федеральный бюджет</t>
  </si>
  <si>
    <t>Консолидированный бюджет Республики Мордовия</t>
  </si>
  <si>
    <t>Республиканский бюджет</t>
  </si>
  <si>
    <t>Местные  бюджеты</t>
  </si>
  <si>
    <t>темп роста (%)</t>
  </si>
  <si>
    <t>доля в общих поступ. (%)</t>
  </si>
  <si>
    <t>Поступление налоговых платежей всего</t>
  </si>
  <si>
    <t>Налог на прибыль организаций</t>
  </si>
  <si>
    <t xml:space="preserve">Налог на доходы физических лиц </t>
  </si>
  <si>
    <t>НДС  на товары, реализуемые на территории РФ</t>
  </si>
  <si>
    <t>НДС на товары, ввозимые на территорию РФ</t>
  </si>
  <si>
    <t xml:space="preserve">Акцизы по подакцизным товарам             </t>
  </si>
  <si>
    <t>Имущественные налоги</t>
  </si>
  <si>
    <t>налог на имущество организаций</t>
  </si>
  <si>
    <t>налог на имущество физических  лиц</t>
  </si>
  <si>
    <t>транспортный налог</t>
  </si>
  <si>
    <t>земельный налог</t>
  </si>
  <si>
    <t>налог на игорный бизнес</t>
  </si>
  <si>
    <t>Платежи за пользование природными ресурсами</t>
  </si>
  <si>
    <t xml:space="preserve">Налог, взимаемый  в связи с применением УСНО </t>
  </si>
  <si>
    <t>Единый налог на вмененный доход</t>
  </si>
  <si>
    <t>Единый сельскохозяйственный налог</t>
  </si>
  <si>
    <t>Остальные налоги и сборы</t>
  </si>
  <si>
    <t xml:space="preserve">Страховые  взносы во внебюджетные социальные фонды </t>
  </si>
  <si>
    <t>ВСЕГО</t>
  </si>
  <si>
    <t>Страховые  взносы на обязательное пенсионное страхование</t>
  </si>
  <si>
    <t>Страховые взносы на обязательное медиционское страхование</t>
  </si>
  <si>
    <t>Страховые взносы на обязательное социальное страхование</t>
  </si>
  <si>
    <t>январь-октябрь 2016 год</t>
  </si>
  <si>
    <t>январь-октябрь 2017 год</t>
  </si>
  <si>
    <t>Мониторинг поступления администрируемых доходов за январь-октябрь 2016-2017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</si>
</sst>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.000"/>
  </numFmts>
  <fonts count="24" x14ac:knownFonts="1">
    <font>
      <sz val="11"/>
      <color theme="1"/>
      <name val="Calibri"/>
      <family val="2"/>
      <scheme val="minor"/>
    </font>
    <font>
      <b/>
      <i/>
      <sz val="30"/>
      <name val="Arial Cyr"/>
      <charset val="204"/>
    </font>
    <font>
      <sz val="11"/>
      <name val="Calibri"/>
      <family val="2"/>
    </font>
    <font>
      <b/>
      <i/>
      <sz val="18"/>
      <name val="Arial Cyr"/>
      <charset val="204"/>
    </font>
    <font>
      <b/>
      <sz val="22"/>
      <name val="Calibri"/>
      <family val="2"/>
      <charset val="204"/>
    </font>
    <font>
      <b/>
      <sz val="14"/>
      <name val="Times New Roman"/>
      <family val="1"/>
      <charset val="204"/>
    </font>
    <font>
      <sz val="26"/>
      <name val="Arial Narrow"/>
      <family val="2"/>
      <charset val="204"/>
    </font>
    <font>
      <sz val="24"/>
      <name val="Calibri"/>
      <family val="2"/>
    </font>
    <font>
      <sz val="13"/>
      <name val="Calibri"/>
      <family val="2"/>
    </font>
    <font>
      <sz val="26"/>
      <name val="Book Antiqua"/>
      <family val="1"/>
      <charset val="204"/>
    </font>
    <font>
      <sz val="24"/>
      <name val="Arial Narrow"/>
      <family val="2"/>
      <charset val="204"/>
    </font>
    <font>
      <sz val="24"/>
      <name val="Book Antiqua"/>
      <family val="1"/>
      <charset val="204"/>
    </font>
    <font>
      <sz val="22"/>
      <name val="Arial Narrow"/>
      <family val="2"/>
      <charset val="204"/>
    </font>
    <font>
      <sz val="20"/>
      <name val="Arial Narrow"/>
      <family val="2"/>
      <charset val="204"/>
    </font>
    <font>
      <sz val="20"/>
      <name val="Calibri"/>
      <family val="2"/>
      <charset val="204"/>
    </font>
    <font>
      <b/>
      <sz val="16"/>
      <name val="Arial Narrow"/>
      <family val="2"/>
      <charset val="204"/>
    </font>
    <font>
      <b/>
      <sz val="26"/>
      <name val="Arial Narrow"/>
      <family val="2"/>
      <charset val="204"/>
    </font>
    <font>
      <i/>
      <sz val="26"/>
      <name val="Arial Narrow"/>
      <family val="2"/>
      <charset val="204"/>
    </font>
    <font>
      <sz val="24"/>
      <name val="Calibri"/>
      <family val="2"/>
      <charset val="204"/>
    </font>
    <font>
      <b/>
      <sz val="24"/>
      <name val="Arial Narrow"/>
      <family val="2"/>
      <charset val="204"/>
    </font>
    <font>
      <b/>
      <i/>
      <sz val="26"/>
      <name val="Arial Narrow"/>
      <family val="2"/>
      <charset val="204"/>
    </font>
    <font>
      <b/>
      <sz val="26"/>
      <name val="Calibri"/>
      <family val="2"/>
      <charset val="204"/>
    </font>
    <font>
      <b/>
      <i/>
      <sz val="22"/>
      <name val="Arial Cyr"/>
      <charset val="204"/>
    </font>
    <font>
      <sz val="2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2" borderId="0" xfId="0" applyFont="1" applyFill="1"/>
    <xf numFmtId="49" fontId="19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4" fontId="21" fillId="2" borderId="0" xfId="0" applyNumberFormat="1" applyFont="1" applyFill="1"/>
    <xf numFmtId="3" fontId="16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 wrapText="1"/>
    </xf>
    <xf numFmtId="3" fontId="16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164" fontId="20" fillId="2" borderId="1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8" fillId="2" borderId="0" xfId="0" applyFont="1" applyFill="1"/>
    <xf numFmtId="164" fontId="15" fillId="2" borderId="0" xfId="0" applyNumberFormat="1" applyFont="1" applyFill="1" applyBorder="1" applyAlignment="1">
      <alignment horizontal="center" vertical="center" wrapText="1"/>
    </xf>
    <xf numFmtId="165" fontId="15" fillId="2" borderId="1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66" fontId="17" fillId="2" borderId="1" xfId="0" applyNumberFormat="1" applyFont="1" applyFill="1" applyBorder="1" applyAlignment="1">
      <alignment horizontal="center" vertical="center" wrapText="1"/>
    </xf>
    <xf numFmtId="3" fontId="18" fillId="2" borderId="0" xfId="0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65"/>
  <sheetViews>
    <sheetView tabSelected="1" view="pageBreakPreview" zoomScale="40" zoomScaleNormal="30" zoomScaleSheetLayoutView="40" workbookViewId="0">
      <selection activeCell="J2" sqref="J2"/>
    </sheetView>
  </sheetViews>
  <sheetFormatPr defaultColWidth="9.140625" defaultRowHeight="15" x14ac:dyDescent="0.25"/>
  <cols>
    <col min="1" max="1" width="68.7109375" style="1" customWidth="1"/>
    <col min="2" max="2" width="27.5703125" style="1" customWidth="1"/>
    <col min="3" max="3" width="27.7109375" style="1" customWidth="1"/>
    <col min="4" max="4" width="17.28515625" style="1" customWidth="1"/>
    <col min="5" max="5" width="18.140625" style="1" customWidth="1"/>
    <col min="6" max="6" width="28.5703125" style="1" customWidth="1"/>
    <col min="7" max="7" width="27.5703125" style="1" customWidth="1"/>
    <col min="8" max="9" width="15.85546875" style="1" customWidth="1"/>
    <col min="10" max="10" width="26.28515625" style="1" customWidth="1"/>
    <col min="11" max="11" width="28.42578125" style="1" customWidth="1"/>
    <col min="12" max="13" width="17.5703125" style="1" customWidth="1"/>
    <col min="14" max="14" width="26.42578125" style="1" customWidth="1"/>
    <col min="15" max="15" width="29.28515625" style="1" customWidth="1"/>
    <col min="16" max="17" width="17.42578125" style="1" customWidth="1"/>
    <col min="18" max="18" width="28.42578125" style="1" customWidth="1"/>
    <col min="19" max="19" width="26.5703125" style="1" customWidth="1"/>
    <col min="20" max="20" width="13.85546875" style="1" customWidth="1"/>
    <col min="21" max="21" width="16.42578125" style="1" customWidth="1"/>
    <col min="22" max="22" width="9.140625" style="1" customWidth="1"/>
    <col min="23" max="35" width="9.140625" style="1"/>
    <col min="36" max="53" width="9.140625" style="1" customWidth="1"/>
    <col min="54" max="54" width="0.28515625" style="1" customWidth="1"/>
    <col min="55" max="116" width="9.140625" style="1" hidden="1" customWidth="1"/>
    <col min="117" max="236" width="9.140625" style="1"/>
    <col min="237" max="237" width="4.42578125" style="1" customWidth="1"/>
    <col min="238" max="238" width="33.42578125" style="1" customWidth="1"/>
    <col min="239" max="239" width="13.42578125" style="1" customWidth="1"/>
    <col min="240" max="240" width="13.7109375" style="1" customWidth="1"/>
    <col min="241" max="241" width="9.140625" style="1"/>
    <col min="242" max="242" width="14.140625" style="1" customWidth="1"/>
    <col min="243" max="243" width="11.7109375" style="1" customWidth="1"/>
    <col min="244" max="244" width="9.140625" style="1"/>
    <col min="245" max="245" width="12.7109375" style="1" customWidth="1"/>
    <col min="246" max="246" width="14" style="1" customWidth="1"/>
    <col min="247" max="247" width="9.140625" style="1"/>
    <col min="248" max="248" width="11.42578125" style="1" customWidth="1"/>
    <col min="249" max="249" width="11.140625" style="1" customWidth="1"/>
    <col min="250" max="16384" width="9.140625" style="1"/>
  </cols>
  <sheetData>
    <row r="1" spans="1:24" ht="40.9" customHeight="1" x14ac:dyDescent="0.25">
      <c r="A1" s="32" t="s">
        <v>32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20"/>
    </row>
    <row r="2" spans="1:24" ht="26.45" customHeight="1" x14ac:dyDescent="0.45">
      <c r="A2" s="12"/>
      <c r="B2" s="12"/>
      <c r="C2" s="12"/>
      <c r="D2" s="12"/>
      <c r="E2" s="12"/>
      <c r="T2" s="21"/>
      <c r="U2" s="21"/>
    </row>
    <row r="3" spans="1:24" s="22" customFormat="1" ht="33.6" customHeight="1" x14ac:dyDescent="0.5">
      <c r="A3" s="33"/>
      <c r="B3" s="34" t="s">
        <v>0</v>
      </c>
      <c r="C3" s="34"/>
      <c r="D3" s="34"/>
      <c r="E3" s="34"/>
      <c r="F3" s="35" t="s">
        <v>1</v>
      </c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7"/>
    </row>
    <row r="4" spans="1:24" s="22" customFormat="1" ht="33.6" customHeight="1" x14ac:dyDescent="0.5">
      <c r="A4" s="33"/>
      <c r="B4" s="34"/>
      <c r="C4" s="34"/>
      <c r="D4" s="34"/>
      <c r="E4" s="34"/>
      <c r="F4" s="38" t="s">
        <v>2</v>
      </c>
      <c r="G4" s="39"/>
      <c r="H4" s="39"/>
      <c r="I4" s="40"/>
      <c r="J4" s="44" t="s">
        <v>3</v>
      </c>
      <c r="K4" s="45"/>
      <c r="L4" s="45"/>
      <c r="M4" s="46"/>
      <c r="N4" s="35" t="s">
        <v>1</v>
      </c>
      <c r="O4" s="36"/>
      <c r="P4" s="36"/>
      <c r="Q4" s="36"/>
      <c r="R4" s="36"/>
      <c r="S4" s="36"/>
      <c r="T4" s="36"/>
      <c r="U4" s="37"/>
    </row>
    <row r="5" spans="1:24" s="22" customFormat="1" ht="62.45" customHeight="1" x14ac:dyDescent="0.3">
      <c r="A5" s="33"/>
      <c r="B5" s="34"/>
      <c r="C5" s="34"/>
      <c r="D5" s="34"/>
      <c r="E5" s="34"/>
      <c r="F5" s="41"/>
      <c r="G5" s="42"/>
      <c r="H5" s="42"/>
      <c r="I5" s="43"/>
      <c r="J5" s="47"/>
      <c r="K5" s="48"/>
      <c r="L5" s="48"/>
      <c r="M5" s="49"/>
      <c r="N5" s="50" t="s">
        <v>4</v>
      </c>
      <c r="O5" s="51"/>
      <c r="P5" s="51"/>
      <c r="Q5" s="52"/>
      <c r="R5" s="53" t="s">
        <v>5</v>
      </c>
      <c r="S5" s="54"/>
      <c r="T5" s="54"/>
      <c r="U5" s="55"/>
    </row>
    <row r="6" spans="1:24" s="22" customFormat="1" ht="100.5" customHeight="1" x14ac:dyDescent="0.3">
      <c r="A6" s="33"/>
      <c r="B6" s="9" t="s">
        <v>30</v>
      </c>
      <c r="C6" s="9" t="s">
        <v>31</v>
      </c>
      <c r="D6" s="3" t="s">
        <v>6</v>
      </c>
      <c r="E6" s="3" t="s">
        <v>7</v>
      </c>
      <c r="F6" s="9" t="s">
        <v>30</v>
      </c>
      <c r="G6" s="9" t="s">
        <v>31</v>
      </c>
      <c r="H6" s="13" t="s">
        <v>6</v>
      </c>
      <c r="I6" s="3" t="s">
        <v>7</v>
      </c>
      <c r="J6" s="9" t="s">
        <v>30</v>
      </c>
      <c r="K6" s="9" t="s">
        <v>31</v>
      </c>
      <c r="L6" s="13" t="s">
        <v>6</v>
      </c>
      <c r="M6" s="3" t="s">
        <v>7</v>
      </c>
      <c r="N6" s="9" t="s">
        <v>30</v>
      </c>
      <c r="O6" s="9" t="s">
        <v>31</v>
      </c>
      <c r="P6" s="13" t="s">
        <v>6</v>
      </c>
      <c r="Q6" s="3" t="s">
        <v>7</v>
      </c>
      <c r="R6" s="9" t="s">
        <v>30</v>
      </c>
      <c r="S6" s="9" t="s">
        <v>31</v>
      </c>
      <c r="T6" s="13" t="s">
        <v>6</v>
      </c>
      <c r="U6" s="3" t="s">
        <v>7</v>
      </c>
      <c r="W6" s="23"/>
      <c r="X6" s="24"/>
    </row>
    <row r="7" spans="1:24" ht="78.599999999999994" customHeight="1" x14ac:dyDescent="0.25">
      <c r="A7" s="25" t="s">
        <v>8</v>
      </c>
      <c r="B7" s="10">
        <f t="shared" ref="B7:C22" si="0">F7+J7</f>
        <v>28866184</v>
      </c>
      <c r="C7" s="10">
        <f>G7+K7</f>
        <v>33157663</v>
      </c>
      <c r="D7" s="14">
        <f>C7/B7%</f>
        <v>114.86680400845501</v>
      </c>
      <c r="E7" s="15"/>
      <c r="F7" s="6">
        <v>9780025</v>
      </c>
      <c r="G7" s="6">
        <v>11893091</v>
      </c>
      <c r="H7" s="14">
        <f t="shared" ref="H7:H23" si="1">G7/F7%</f>
        <v>121.60593659014164</v>
      </c>
      <c r="I7" s="14">
        <f>G7/C7%</f>
        <v>35.868302901805833</v>
      </c>
      <c r="J7" s="6">
        <f t="shared" ref="J7:J9" si="2">N7+R7</f>
        <v>19086159</v>
      </c>
      <c r="K7" s="6">
        <f>O7+S7</f>
        <v>21264572</v>
      </c>
      <c r="L7" s="14">
        <f t="shared" ref="L7:L23" si="3">K7/J7%</f>
        <v>111.41357462232186</v>
      </c>
      <c r="M7" s="14">
        <f>K7/C7%</f>
        <v>64.131697098194167</v>
      </c>
      <c r="N7" s="6">
        <v>15837113</v>
      </c>
      <c r="O7" s="6">
        <v>18086802</v>
      </c>
      <c r="P7" s="14">
        <f t="shared" ref="P7:P23" si="4">O7/N7%</f>
        <v>114.20517110662783</v>
      </c>
      <c r="Q7" s="14">
        <f>O7/C7*100</f>
        <v>54.547879324305818</v>
      </c>
      <c r="R7" s="6">
        <v>3249046</v>
      </c>
      <c r="S7" s="6">
        <v>3177770</v>
      </c>
      <c r="T7" s="14">
        <f t="shared" ref="T7:T23" si="5">S7/R7%</f>
        <v>97.806248357210094</v>
      </c>
      <c r="U7" s="14">
        <f>S7/C7*100</f>
        <v>9.583817773888347</v>
      </c>
    </row>
    <row r="8" spans="1:24" ht="47.45" customHeight="1" x14ac:dyDescent="0.25">
      <c r="A8" s="26" t="s">
        <v>9</v>
      </c>
      <c r="B8" s="11">
        <f t="shared" si="0"/>
        <v>2659018</v>
      </c>
      <c r="C8" s="11">
        <f t="shared" si="0"/>
        <v>3223569</v>
      </c>
      <c r="D8" s="16">
        <f t="shared" ref="D8:D23" si="6">C8/B8%</f>
        <v>121.23155992174554</v>
      </c>
      <c r="E8" s="16">
        <f>C8/C7%</f>
        <v>9.7219427074821283</v>
      </c>
      <c r="F8" s="7">
        <v>164937</v>
      </c>
      <c r="G8" s="7">
        <v>313459</v>
      </c>
      <c r="H8" s="17">
        <f t="shared" si="1"/>
        <v>190.04771518822341</v>
      </c>
      <c r="I8" s="16">
        <f>G8/G7%</f>
        <v>2.6356394649633135</v>
      </c>
      <c r="J8" s="7">
        <f t="shared" si="2"/>
        <v>2494081</v>
      </c>
      <c r="K8" s="7">
        <f>O8</f>
        <v>2910110</v>
      </c>
      <c r="L8" s="17">
        <f t="shared" si="3"/>
        <v>116.68065311431344</v>
      </c>
      <c r="M8" s="16">
        <f>K8/K7%</f>
        <v>13.685250754165191</v>
      </c>
      <c r="N8" s="7">
        <v>2494081</v>
      </c>
      <c r="O8" s="7">
        <v>2910110</v>
      </c>
      <c r="P8" s="17">
        <f t="shared" si="4"/>
        <v>116.68065311431344</v>
      </c>
      <c r="Q8" s="16">
        <f>O8/O7%</f>
        <v>16.089687939305136</v>
      </c>
      <c r="R8" s="7"/>
      <c r="S8" s="7"/>
      <c r="T8" s="17"/>
      <c r="U8" s="17"/>
    </row>
    <row r="9" spans="1:24" ht="66.75" customHeight="1" x14ac:dyDescent="0.25">
      <c r="A9" s="26" t="s">
        <v>10</v>
      </c>
      <c r="B9" s="11">
        <f t="shared" si="0"/>
        <v>7263779</v>
      </c>
      <c r="C9" s="11">
        <f t="shared" si="0"/>
        <v>7232046</v>
      </c>
      <c r="D9" s="16">
        <f t="shared" si="6"/>
        <v>99.563133735208638</v>
      </c>
      <c r="E9" s="16">
        <f>C9/C7%</f>
        <v>21.811084816200708</v>
      </c>
      <c r="F9" s="7"/>
      <c r="G9" s="7"/>
      <c r="H9" s="17"/>
      <c r="I9" s="17"/>
      <c r="J9" s="7">
        <f t="shared" si="2"/>
        <v>7263779</v>
      </c>
      <c r="K9" s="7">
        <f>O9+S9</f>
        <v>7232046</v>
      </c>
      <c r="L9" s="17">
        <f t="shared" si="3"/>
        <v>99.563133735208638</v>
      </c>
      <c r="M9" s="16">
        <f>K9/K7%</f>
        <v>34.009835702312749</v>
      </c>
      <c r="N9" s="7">
        <v>5092687</v>
      </c>
      <c r="O9" s="7">
        <v>5072421</v>
      </c>
      <c r="P9" s="17">
        <f t="shared" si="4"/>
        <v>99.602056831688259</v>
      </c>
      <c r="Q9" s="16">
        <f>O9/O7%</f>
        <v>28.044874931455546</v>
      </c>
      <c r="R9" s="7">
        <v>2171092</v>
      </c>
      <c r="S9" s="7">
        <v>2159625</v>
      </c>
      <c r="T9" s="17">
        <f t="shared" si="5"/>
        <v>99.471832607738421</v>
      </c>
      <c r="U9" s="16">
        <f>S9/S7%</f>
        <v>67.960393609354981</v>
      </c>
    </row>
    <row r="10" spans="1:24" ht="72.599999999999994" customHeight="1" x14ac:dyDescent="0.25">
      <c r="A10" s="26" t="s">
        <v>11</v>
      </c>
      <c r="B10" s="11">
        <f t="shared" si="0"/>
        <v>5507779</v>
      </c>
      <c r="C10" s="11">
        <f t="shared" si="0"/>
        <v>6947057</v>
      </c>
      <c r="D10" s="16">
        <f t="shared" si="6"/>
        <v>126.13173113881294</v>
      </c>
      <c r="E10" s="16">
        <f>C10/C7%</f>
        <v>20.951588174353542</v>
      </c>
      <c r="F10" s="7">
        <v>5507779</v>
      </c>
      <c r="G10" s="7">
        <v>6947057</v>
      </c>
      <c r="H10" s="17">
        <f t="shared" si="1"/>
        <v>126.13173113881294</v>
      </c>
      <c r="I10" s="16">
        <f>G10/G7%</f>
        <v>58.412543887875742</v>
      </c>
      <c r="J10" s="7"/>
      <c r="K10" s="7"/>
      <c r="L10" s="17"/>
      <c r="M10" s="17"/>
      <c r="N10" s="7"/>
      <c r="O10" s="7"/>
      <c r="P10" s="17"/>
      <c r="Q10" s="17"/>
      <c r="R10" s="7"/>
      <c r="S10" s="7"/>
      <c r="T10" s="17"/>
      <c r="U10" s="17"/>
    </row>
    <row r="11" spans="1:24" ht="70.150000000000006" customHeight="1" x14ac:dyDescent="0.25">
      <c r="A11" s="26" t="s">
        <v>12</v>
      </c>
      <c r="B11" s="11">
        <f t="shared" si="0"/>
        <v>62519</v>
      </c>
      <c r="C11" s="11">
        <f t="shared" si="0"/>
        <v>32325</v>
      </c>
      <c r="D11" s="16">
        <f t="shared" si="6"/>
        <v>51.704281898302909</v>
      </c>
      <c r="E11" s="16">
        <f>C11/C7%</f>
        <v>9.7488776576322642E-2</v>
      </c>
      <c r="F11" s="7">
        <v>62519</v>
      </c>
      <c r="G11" s="7">
        <v>32325</v>
      </c>
      <c r="H11" s="17">
        <f t="shared" si="1"/>
        <v>51.704281898302909</v>
      </c>
      <c r="I11" s="16">
        <f>G11/G7%</f>
        <v>0.2717964572876807</v>
      </c>
      <c r="J11" s="7"/>
      <c r="K11" s="7"/>
      <c r="L11" s="17"/>
      <c r="M11" s="17"/>
      <c r="N11" s="7"/>
      <c r="O11" s="7"/>
      <c r="P11" s="17"/>
      <c r="Q11" s="17"/>
      <c r="R11" s="7"/>
      <c r="S11" s="7"/>
      <c r="T11" s="17"/>
      <c r="U11" s="17"/>
    </row>
    <row r="12" spans="1:24" ht="64.5" customHeight="1" x14ac:dyDescent="0.25">
      <c r="A12" s="26" t="s">
        <v>13</v>
      </c>
      <c r="B12" s="11">
        <f t="shared" si="0"/>
        <v>9087435</v>
      </c>
      <c r="C12" s="11">
        <f t="shared" si="0"/>
        <v>11407420</v>
      </c>
      <c r="D12" s="16">
        <f t="shared" si="6"/>
        <v>125.52959113325156</v>
      </c>
      <c r="E12" s="16">
        <f>C12/C7%</f>
        <v>34.403570601462469</v>
      </c>
      <c r="F12" s="7">
        <v>3960177</v>
      </c>
      <c r="G12" s="7">
        <v>4481339</v>
      </c>
      <c r="H12" s="17">
        <f t="shared" si="1"/>
        <v>113.1600683504803</v>
      </c>
      <c r="I12" s="16">
        <f>G12/G7%</f>
        <v>37.68018759799282</v>
      </c>
      <c r="J12" s="7">
        <f t="shared" ref="J12:K22" si="7">N12+R12</f>
        <v>5127258</v>
      </c>
      <c r="K12" s="7">
        <f>O12</f>
        <v>6926081</v>
      </c>
      <c r="L12" s="17">
        <f t="shared" si="3"/>
        <v>135.08352807680049</v>
      </c>
      <c r="M12" s="16">
        <f>K12/K7%</f>
        <v>32.570987085938057</v>
      </c>
      <c r="N12" s="7">
        <v>5127258</v>
      </c>
      <c r="O12" s="7">
        <v>6926081</v>
      </c>
      <c r="P12" s="17">
        <f t="shared" si="4"/>
        <v>135.08352807680049</v>
      </c>
      <c r="Q12" s="16">
        <f>O12/O7%</f>
        <v>38.293563450299288</v>
      </c>
      <c r="R12" s="7"/>
      <c r="S12" s="7"/>
      <c r="T12" s="17"/>
      <c r="U12" s="17"/>
    </row>
    <row r="13" spans="1:24" ht="44.45" customHeight="1" x14ac:dyDescent="0.25">
      <c r="A13" s="27" t="s">
        <v>14</v>
      </c>
      <c r="B13" s="11">
        <f t="shared" si="0"/>
        <v>2977209</v>
      </c>
      <c r="C13" s="11">
        <f t="shared" si="0"/>
        <v>2832243</v>
      </c>
      <c r="D13" s="16">
        <f t="shared" si="6"/>
        <v>95.130808754104933</v>
      </c>
      <c r="E13" s="16">
        <f>C13/C7%</f>
        <v>8.5417449354015087</v>
      </c>
      <c r="F13" s="7"/>
      <c r="G13" s="7"/>
      <c r="H13" s="17"/>
      <c r="I13" s="17"/>
      <c r="J13" s="7">
        <f t="shared" si="7"/>
        <v>2977209</v>
      </c>
      <c r="K13" s="7">
        <f>O13+S13</f>
        <v>2832243</v>
      </c>
      <c r="L13" s="17">
        <f t="shared" si="3"/>
        <v>95.130808754104933</v>
      </c>
      <c r="M13" s="16">
        <f>K13/K7%</f>
        <v>13.319068918951203</v>
      </c>
      <c r="N13" s="7">
        <v>2415931</v>
      </c>
      <c r="O13" s="7">
        <v>2327898</v>
      </c>
      <c r="P13" s="17">
        <f t="shared" si="4"/>
        <v>96.356145932975735</v>
      </c>
      <c r="Q13" s="16">
        <f>O13/O7%</f>
        <v>12.870699861700261</v>
      </c>
      <c r="R13" s="7">
        <v>561278</v>
      </c>
      <c r="S13" s="7">
        <v>504345</v>
      </c>
      <c r="T13" s="17">
        <f t="shared" si="5"/>
        <v>89.856541678098921</v>
      </c>
      <c r="U13" s="16">
        <f>S13/S7%</f>
        <v>15.871035348687917</v>
      </c>
    </row>
    <row r="14" spans="1:24" ht="60.75" customHeight="1" x14ac:dyDescent="0.25">
      <c r="A14" s="4" t="s">
        <v>15</v>
      </c>
      <c r="B14" s="11">
        <f t="shared" si="0"/>
        <v>2092285</v>
      </c>
      <c r="C14" s="11">
        <f t="shared" si="0"/>
        <v>2061911</v>
      </c>
      <c r="D14" s="16">
        <f t="shared" si="6"/>
        <v>98.548285725892995</v>
      </c>
      <c r="E14" s="16"/>
      <c r="F14" s="7"/>
      <c r="G14" s="7"/>
      <c r="H14" s="17"/>
      <c r="I14" s="17"/>
      <c r="J14" s="7">
        <f t="shared" si="7"/>
        <v>2092285</v>
      </c>
      <c r="K14" s="7">
        <f t="shared" si="7"/>
        <v>2061911</v>
      </c>
      <c r="L14" s="17">
        <f t="shared" si="3"/>
        <v>98.548285725892995</v>
      </c>
      <c r="M14" s="16">
        <f>K14/K7%</f>
        <v>9.6964613254383867</v>
      </c>
      <c r="N14" s="7">
        <v>2092285</v>
      </c>
      <c r="O14" s="7">
        <v>2061911</v>
      </c>
      <c r="P14" s="17">
        <f t="shared" si="4"/>
        <v>98.548285725892995</v>
      </c>
      <c r="Q14" s="17">
        <f>O14/O7%</f>
        <v>11.400086095927849</v>
      </c>
      <c r="R14" s="7"/>
      <c r="S14" s="7"/>
      <c r="T14" s="17"/>
      <c r="U14" s="17"/>
    </row>
    <row r="15" spans="1:24" ht="64.5" customHeight="1" x14ac:dyDescent="0.25">
      <c r="A15" s="4" t="s">
        <v>16</v>
      </c>
      <c r="B15" s="11">
        <f t="shared" si="0"/>
        <v>23785</v>
      </c>
      <c r="C15" s="11">
        <f t="shared" si="0"/>
        <v>22163</v>
      </c>
      <c r="D15" s="16">
        <f t="shared" si="6"/>
        <v>93.180575993273067</v>
      </c>
      <c r="E15" s="16"/>
      <c r="F15" s="7"/>
      <c r="G15" s="7"/>
      <c r="H15" s="17"/>
      <c r="I15" s="17"/>
      <c r="J15" s="7">
        <f t="shared" si="7"/>
        <v>23785</v>
      </c>
      <c r="K15" s="7">
        <f t="shared" si="7"/>
        <v>22163</v>
      </c>
      <c r="L15" s="17">
        <f t="shared" si="3"/>
        <v>93.180575993273067</v>
      </c>
      <c r="M15" s="16">
        <f>K15/K7%</f>
        <v>0.10422499921465619</v>
      </c>
      <c r="N15" s="7"/>
      <c r="O15" s="7"/>
      <c r="P15" s="17"/>
      <c r="Q15" s="17"/>
      <c r="R15" s="7">
        <v>23785</v>
      </c>
      <c r="S15" s="7">
        <v>22163</v>
      </c>
      <c r="T15" s="17">
        <f t="shared" si="5"/>
        <v>93.180575993273067</v>
      </c>
      <c r="U15" s="17">
        <f>S15/S7%</f>
        <v>0.69743876995503129</v>
      </c>
    </row>
    <row r="16" spans="1:24" ht="43.9" customHeight="1" x14ac:dyDescent="0.25">
      <c r="A16" s="4" t="s">
        <v>17</v>
      </c>
      <c r="B16" s="11">
        <f t="shared" si="0"/>
        <v>321816</v>
      </c>
      <c r="C16" s="11">
        <f t="shared" si="0"/>
        <v>264268</v>
      </c>
      <c r="D16" s="16">
        <f t="shared" si="6"/>
        <v>82.117731871628507</v>
      </c>
      <c r="E16" s="16"/>
      <c r="F16" s="7"/>
      <c r="G16" s="7"/>
      <c r="H16" s="17"/>
      <c r="I16" s="17"/>
      <c r="J16" s="7">
        <f t="shared" si="7"/>
        <v>321816</v>
      </c>
      <c r="K16" s="7">
        <f t="shared" si="7"/>
        <v>264268</v>
      </c>
      <c r="L16" s="17">
        <f t="shared" si="3"/>
        <v>82.117731871628507</v>
      </c>
      <c r="M16" s="16">
        <f>K16/K7%</f>
        <v>1.2427619046365006</v>
      </c>
      <c r="N16" s="7">
        <v>321816</v>
      </c>
      <c r="O16" s="7">
        <v>264268</v>
      </c>
      <c r="P16" s="17">
        <f t="shared" si="4"/>
        <v>82.117731871628507</v>
      </c>
      <c r="Q16" s="17">
        <f>O16/O7%</f>
        <v>1.4611095980372872</v>
      </c>
      <c r="R16" s="7"/>
      <c r="S16" s="7"/>
      <c r="T16" s="17"/>
      <c r="U16" s="17"/>
    </row>
    <row r="17" spans="1:21" ht="42.6" customHeight="1" x14ac:dyDescent="0.25">
      <c r="A17" s="4" t="s">
        <v>18</v>
      </c>
      <c r="B17" s="11">
        <f t="shared" si="0"/>
        <v>537493</v>
      </c>
      <c r="C17" s="11">
        <f t="shared" si="0"/>
        <v>482182</v>
      </c>
      <c r="D17" s="16">
        <f t="shared" si="6"/>
        <v>89.709447378849575</v>
      </c>
      <c r="E17" s="16"/>
      <c r="F17" s="7"/>
      <c r="G17" s="7"/>
      <c r="H17" s="17"/>
      <c r="I17" s="17"/>
      <c r="J17" s="7">
        <f t="shared" si="7"/>
        <v>537493</v>
      </c>
      <c r="K17" s="7">
        <f t="shared" si="7"/>
        <v>482182</v>
      </c>
      <c r="L17" s="17">
        <f t="shared" si="3"/>
        <v>89.709447378849575</v>
      </c>
      <c r="M17" s="16">
        <f>K17/K7%</f>
        <v>2.2675368213383273</v>
      </c>
      <c r="N17" s="7"/>
      <c r="O17" s="7"/>
      <c r="P17" s="17"/>
      <c r="Q17" s="17"/>
      <c r="R17" s="7">
        <v>537493</v>
      </c>
      <c r="S17" s="7">
        <v>482182</v>
      </c>
      <c r="T17" s="17">
        <f t="shared" si="5"/>
        <v>89.709447378849575</v>
      </c>
      <c r="U17" s="17">
        <f>S17/S7%</f>
        <v>15.173596578732885</v>
      </c>
    </row>
    <row r="18" spans="1:21" ht="39" customHeight="1" x14ac:dyDescent="0.25">
      <c r="A18" s="4" t="s">
        <v>19</v>
      </c>
      <c r="B18" s="11">
        <f t="shared" si="0"/>
        <v>1830</v>
      </c>
      <c r="C18" s="11">
        <f t="shared" si="0"/>
        <v>1719</v>
      </c>
      <c r="D18" s="16">
        <f t="shared" si="6"/>
        <v>93.93442622950819</v>
      </c>
      <c r="E18" s="16"/>
      <c r="F18" s="7"/>
      <c r="G18" s="7"/>
      <c r="H18" s="17"/>
      <c r="I18" s="17"/>
      <c r="J18" s="7">
        <f t="shared" si="7"/>
        <v>1830</v>
      </c>
      <c r="K18" s="7">
        <f t="shared" si="7"/>
        <v>1719</v>
      </c>
      <c r="L18" s="17">
        <f t="shared" si="3"/>
        <v>93.93442622950819</v>
      </c>
      <c r="M18" s="18">
        <f>K18/K7%</f>
        <v>8.0838683233314078E-3</v>
      </c>
      <c r="N18" s="7">
        <v>1830</v>
      </c>
      <c r="O18" s="7">
        <v>1719</v>
      </c>
      <c r="P18" s="17">
        <f t="shared" si="4"/>
        <v>93.93442622950819</v>
      </c>
      <c r="Q18" s="28">
        <f>O18/O7%</f>
        <v>9.5041677351253139E-3</v>
      </c>
      <c r="R18" s="7"/>
      <c r="S18" s="7"/>
      <c r="T18" s="17"/>
      <c r="U18" s="17"/>
    </row>
    <row r="19" spans="1:21" ht="63" customHeight="1" x14ac:dyDescent="0.25">
      <c r="A19" s="26" t="s">
        <v>20</v>
      </c>
      <c r="B19" s="11">
        <f t="shared" si="0"/>
        <v>32941</v>
      </c>
      <c r="C19" s="11">
        <f t="shared" si="0"/>
        <v>42830</v>
      </c>
      <c r="D19" s="16">
        <f t="shared" si="6"/>
        <v>130.02033939467532</v>
      </c>
      <c r="E19" s="16">
        <f>C19/C7%</f>
        <v>0.12917074402981898</v>
      </c>
      <c r="F19" s="7">
        <v>17847</v>
      </c>
      <c r="G19" s="7">
        <v>21950</v>
      </c>
      <c r="H19" s="17">
        <f t="shared" si="1"/>
        <v>122.98985823948003</v>
      </c>
      <c r="I19" s="16">
        <f>G19/G7%</f>
        <v>0.184560935420405</v>
      </c>
      <c r="J19" s="7">
        <f t="shared" si="7"/>
        <v>15094</v>
      </c>
      <c r="K19" s="7">
        <f t="shared" si="7"/>
        <v>20880</v>
      </c>
      <c r="L19" s="17">
        <f t="shared" si="3"/>
        <v>138.33311249503114</v>
      </c>
      <c r="M19" s="18">
        <f>K19/K7%</f>
        <v>9.8191489581826524E-2</v>
      </c>
      <c r="N19" s="7">
        <v>15094</v>
      </c>
      <c r="O19" s="7">
        <v>20880</v>
      </c>
      <c r="P19" s="17">
        <f t="shared" si="4"/>
        <v>138.33311249503114</v>
      </c>
      <c r="Q19" s="18">
        <f>O19/O7%</f>
        <v>0.11544329395544885</v>
      </c>
      <c r="R19" s="7"/>
      <c r="S19" s="7"/>
      <c r="T19" s="17"/>
      <c r="U19" s="17"/>
    </row>
    <row r="20" spans="1:21" ht="58.9" customHeight="1" x14ac:dyDescent="0.25">
      <c r="A20" s="4" t="s">
        <v>21</v>
      </c>
      <c r="B20" s="11">
        <f t="shared" si="0"/>
        <v>696422</v>
      </c>
      <c r="C20" s="11">
        <f t="shared" si="0"/>
        <v>835575</v>
      </c>
      <c r="D20" s="16">
        <f t="shared" si="6"/>
        <v>119.98113212965701</v>
      </c>
      <c r="E20" s="16">
        <f>C20/C7%</f>
        <v>2.5200057072779827</v>
      </c>
      <c r="F20" s="7"/>
      <c r="G20" s="7"/>
      <c r="H20" s="17"/>
      <c r="I20" s="17"/>
      <c r="J20" s="7">
        <f t="shared" si="7"/>
        <v>696422</v>
      </c>
      <c r="K20" s="7">
        <f t="shared" si="7"/>
        <v>835575</v>
      </c>
      <c r="L20" s="17">
        <f t="shared" si="3"/>
        <v>119.98113212965701</v>
      </c>
      <c r="M20" s="16">
        <f>K20/K7%</f>
        <v>3.9294230798531942</v>
      </c>
      <c r="N20" s="7">
        <v>691650</v>
      </c>
      <c r="O20" s="7">
        <v>828667</v>
      </c>
      <c r="P20" s="17">
        <f t="shared" si="4"/>
        <v>119.81016410033976</v>
      </c>
      <c r="Q20" s="16">
        <f>O20/O7%</f>
        <v>4.5816114977097664</v>
      </c>
      <c r="R20" s="7">
        <v>4772</v>
      </c>
      <c r="S20" s="7">
        <v>6908</v>
      </c>
      <c r="T20" s="17">
        <f t="shared" si="5"/>
        <v>144.76110645431686</v>
      </c>
      <c r="U20" s="16">
        <f>S20/S7%</f>
        <v>0.21738514744616508</v>
      </c>
    </row>
    <row r="21" spans="1:21" ht="49.9" customHeight="1" x14ac:dyDescent="0.25">
      <c r="A21" s="4" t="s">
        <v>22</v>
      </c>
      <c r="B21" s="11">
        <f t="shared" si="0"/>
        <v>437328</v>
      </c>
      <c r="C21" s="11">
        <f t="shared" si="0"/>
        <v>427520</v>
      </c>
      <c r="D21" s="16">
        <f t="shared" si="6"/>
        <v>97.757289723045403</v>
      </c>
      <c r="E21" s="16">
        <f>C21/C7%</f>
        <v>1.289355042905165</v>
      </c>
      <c r="F21" s="7"/>
      <c r="G21" s="7"/>
      <c r="H21" s="17"/>
      <c r="I21" s="17"/>
      <c r="J21" s="7">
        <f t="shared" si="7"/>
        <v>437328</v>
      </c>
      <c r="K21" s="7">
        <f t="shared" si="7"/>
        <v>427520</v>
      </c>
      <c r="L21" s="17">
        <f t="shared" si="3"/>
        <v>97.757289723045403</v>
      </c>
      <c r="M21" s="16">
        <f>K21/K7%</f>
        <v>2.010480154502992</v>
      </c>
      <c r="N21" s="7"/>
      <c r="O21" s="7"/>
      <c r="P21" s="17"/>
      <c r="Q21" s="17"/>
      <c r="R21" s="7">
        <v>437328</v>
      </c>
      <c r="S21" s="7">
        <v>427520</v>
      </c>
      <c r="T21" s="17">
        <f t="shared" si="5"/>
        <v>97.757289723045403</v>
      </c>
      <c r="U21" s="16">
        <f>S21/S7%</f>
        <v>13.453459501474304</v>
      </c>
    </row>
    <row r="22" spans="1:21" ht="55.15" customHeight="1" x14ac:dyDescent="0.25">
      <c r="A22" s="4" t="s">
        <v>23</v>
      </c>
      <c r="B22" s="11">
        <f t="shared" si="0"/>
        <v>16752</v>
      </c>
      <c r="C22" s="11">
        <f t="shared" si="0"/>
        <v>25162</v>
      </c>
      <c r="D22" s="16">
        <f t="shared" si="6"/>
        <v>150.20296084049664</v>
      </c>
      <c r="E22" s="18">
        <f>C22/C7%</f>
        <v>7.5885927183710136E-2</v>
      </c>
      <c r="F22" s="7"/>
      <c r="G22" s="7"/>
      <c r="H22" s="17"/>
      <c r="I22" s="17"/>
      <c r="J22" s="7">
        <f t="shared" si="7"/>
        <v>16752</v>
      </c>
      <c r="K22" s="7">
        <f t="shared" si="7"/>
        <v>25162</v>
      </c>
      <c r="L22" s="17">
        <f t="shared" si="3"/>
        <v>150.20296084049664</v>
      </c>
      <c r="M22" s="18">
        <f>K22/K7%</f>
        <v>0.1183282691981762</v>
      </c>
      <c r="N22" s="7"/>
      <c r="O22" s="7"/>
      <c r="P22" s="17"/>
      <c r="Q22" s="17"/>
      <c r="R22" s="7">
        <v>16752</v>
      </c>
      <c r="S22" s="7">
        <v>25162</v>
      </c>
      <c r="T22" s="17">
        <f t="shared" si="5"/>
        <v>150.20296084049664</v>
      </c>
      <c r="U22" s="18">
        <f>S22/S7%</f>
        <v>0.79181312681534533</v>
      </c>
    </row>
    <row r="23" spans="1:21" ht="42.75" customHeight="1" x14ac:dyDescent="0.25">
      <c r="A23" s="26" t="s">
        <v>24</v>
      </c>
      <c r="B23" s="11">
        <f>B7-B8-B9-B10-B11-B12-B13-B19-B20-B21-B22</f>
        <v>125002</v>
      </c>
      <c r="C23" s="11">
        <f>C7-C8-C9-C10-C11-C12-C13-C19-C20-C21-C22</f>
        <v>151916</v>
      </c>
      <c r="D23" s="16">
        <f t="shared" si="6"/>
        <v>121.53085550631189</v>
      </c>
      <c r="E23" s="16">
        <f>C23/C7%</f>
        <v>0.45816256712663977</v>
      </c>
      <c r="F23" s="7">
        <f>F7-F8-F9-F10-F11-F12-F13-F19-F20-F21-F22</f>
        <v>66766</v>
      </c>
      <c r="G23" s="7">
        <f t="shared" ref="G23" si="8">G7-G8-G9-G10-G11-G12-G13-G19-G20-G21-G22</f>
        <v>96961</v>
      </c>
      <c r="H23" s="17">
        <f t="shared" si="1"/>
        <v>145.22511457927689</v>
      </c>
      <c r="I23" s="16">
        <f>G23/G7%</f>
        <v>0.81527165646004052</v>
      </c>
      <c r="J23" s="7">
        <f t="shared" ref="J23" si="9">J7-J8-J9-J10-J11-J12-J13-J19-J20-J21-J22</f>
        <v>58236</v>
      </c>
      <c r="K23" s="7">
        <f>K7-K8-K9-K12-K13-K19-K20-K21-K22</f>
        <v>54955</v>
      </c>
      <c r="L23" s="17">
        <f t="shared" si="3"/>
        <v>94.366027886530659</v>
      </c>
      <c r="M23" s="16">
        <f>K23/K7%</f>
        <v>0.25843454549661288</v>
      </c>
      <c r="N23" s="7">
        <f t="shared" ref="N23:O23" si="10">N7-N8-N9-N10-N11-N12-N13-N19-N20-N21-N22</f>
        <v>412</v>
      </c>
      <c r="O23" s="7">
        <f t="shared" si="10"/>
        <v>745</v>
      </c>
      <c r="P23" s="17">
        <f t="shared" si="4"/>
        <v>180.82524271844659</v>
      </c>
      <c r="Q23" s="29">
        <f>O23/O7*100</f>
        <v>4.1190255745598365E-3</v>
      </c>
      <c r="R23" s="7">
        <f t="shared" ref="R23:S23" si="11">R7-R8-R9-R10-R11-R12-R13-R19-R20-R21-R22</f>
        <v>57824</v>
      </c>
      <c r="S23" s="7">
        <f t="shared" si="11"/>
        <v>54210</v>
      </c>
      <c r="T23" s="17">
        <f t="shared" si="5"/>
        <v>93.75</v>
      </c>
      <c r="U23" s="16">
        <f>S23/S7%</f>
        <v>1.705913266221281</v>
      </c>
    </row>
    <row r="24" spans="1:21" ht="15" customHeight="1" x14ac:dyDescent="0.25">
      <c r="A24" s="30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 ht="11.45" customHeight="1" x14ac:dyDescent="0.25"/>
    <row r="26" spans="1:21" ht="87.75" customHeight="1" x14ac:dyDescent="0.25">
      <c r="A26" s="2" t="s">
        <v>25</v>
      </c>
      <c r="B26" s="9" t="s">
        <v>30</v>
      </c>
      <c r="C26" s="9" t="s">
        <v>31</v>
      </c>
      <c r="D26" s="3" t="s">
        <v>6</v>
      </c>
    </row>
    <row r="27" spans="1:21" ht="55.15" customHeight="1" x14ac:dyDescent="0.25">
      <c r="A27" s="4" t="s">
        <v>26</v>
      </c>
      <c r="B27" s="10">
        <v>12223232</v>
      </c>
      <c r="C27" s="10">
        <v>14479382</v>
      </c>
      <c r="D27" s="19">
        <f t="shared" ref="D27" si="12">C27/B27%</f>
        <v>118.45788413408171</v>
      </c>
    </row>
    <row r="28" spans="1:21" ht="33.6" customHeight="1" x14ac:dyDescent="0.25">
      <c r="A28" s="4" t="s">
        <v>1</v>
      </c>
      <c r="B28" s="11"/>
      <c r="C28" s="11"/>
      <c r="D28" s="16"/>
    </row>
    <row r="29" spans="1:21" ht="60" x14ac:dyDescent="0.25">
      <c r="A29" s="4" t="s">
        <v>27</v>
      </c>
      <c r="B29" s="11">
        <v>9501543</v>
      </c>
      <c r="C29" s="11">
        <v>10862712</v>
      </c>
      <c r="D29" s="16">
        <f t="shared" ref="D29:D31" si="13">C29/B29%</f>
        <v>114.32576793053508</v>
      </c>
    </row>
    <row r="30" spans="1:21" ht="70.150000000000006" customHeight="1" x14ac:dyDescent="0.25">
      <c r="A30" s="4" t="s">
        <v>28</v>
      </c>
      <c r="B30" s="11">
        <v>2151897</v>
      </c>
      <c r="C30" s="11">
        <v>2456742</v>
      </c>
      <c r="D30" s="16">
        <f t="shared" si="13"/>
        <v>114.16633788698994</v>
      </c>
    </row>
    <row r="31" spans="1:21" ht="80.45" customHeight="1" x14ac:dyDescent="0.25">
      <c r="A31" s="4" t="s">
        <v>29</v>
      </c>
      <c r="B31" s="11">
        <v>569792</v>
      </c>
      <c r="C31" s="11">
        <v>1159928</v>
      </c>
      <c r="D31" s="16">
        <f t="shared" si="13"/>
        <v>203.5704256992025</v>
      </c>
    </row>
    <row r="34" spans="1:4" ht="33.75" x14ac:dyDescent="0.5">
      <c r="A34" s="5"/>
      <c r="B34" s="31"/>
      <c r="C34" s="31"/>
      <c r="D34" s="31"/>
    </row>
    <row r="65" ht="409.6" customHeight="1" x14ac:dyDescent="0.25"/>
  </sheetData>
  <mergeCells count="10">
    <mergeCell ref="B34:D34"/>
    <mergeCell ref="A1:R1"/>
    <mergeCell ref="A3:A6"/>
    <mergeCell ref="B3:E5"/>
    <mergeCell ref="F3:U3"/>
    <mergeCell ref="F4:I5"/>
    <mergeCell ref="J4:M5"/>
    <mergeCell ref="N4:U4"/>
    <mergeCell ref="N5:Q5"/>
    <mergeCell ref="R5:U5"/>
  </mergeCells>
  <pageMargins left="0" right="0" top="0" bottom="0" header="0" footer="0"/>
  <pageSetup paperSize="9" scale="26" orientation="landscape" r:id="rId1"/>
  <colBreaks count="1" manualBreakCount="1">
    <brk id="53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2017-11-15T09:46:15Z</dcterms:modified>
</cp:coreProperties>
</file>