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externalReferences>
    <externalReference r:id="rId2"/>
  </externalReference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F23" i="1" l="1"/>
  <c r="K9" i="1" l="1"/>
  <c r="K8" i="1"/>
  <c r="K7" i="1"/>
  <c r="J23" i="1" l="1"/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<sst xmlns="http://schemas.openxmlformats.org/spreadsheetml/2006/main" count="43" uniqueCount="31">
  <si>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</si>
  <si>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</si>
  <si>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</si>
  <si>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</si>
  <si>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</si>
  <si>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</si>
  <si>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</si>
  <si>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</si>
  <si>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</si>
  <si>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</si>
  <si>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</si>
  <si>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</si>
  <si>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</si>
  <si>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</si>
  <si>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</si>
  <si>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</si>
  <si>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</si>
  <si>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</si>
  <si>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</si>
  <si>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</si>
  <si>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</si>
  <si>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</si>
  <si>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</si>
  <si>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</si>
  <si>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</si>
  <si>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</si>
  <si>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</si>
  <si>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</si>
  <si>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 xml:space="preserve">                      Мониторинг поступления администрируемых доходов за январь - октябрь  2018-2019 гг.</t>
  </si>
  <si>
    <t>январь - октябрь 2018 года</t>
  </si>
  <si>
    <t>январь - октябрь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</si>
</sst>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-06-018/Desktop/&#1084;&#1086;&#1085;&#1080;&#1090;&#1086;&#1088;&#1080;&#1085;&#1075;%202019/&#1045;&#1078;&#1077;&#1076;&#1085;&#1077;&#1074;&#1082;&#1072;%202019/&#1064;&#1072;&#1073;&#1083;&#1086;&#108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январь"/>
      <sheetName val="февр"/>
      <sheetName val="янв-фев"/>
      <sheetName val="март"/>
      <sheetName val="1 кв"/>
      <sheetName val="апрель"/>
      <sheetName val="январь-апрель"/>
      <sheetName val="май"/>
      <sheetName val="январь-май"/>
      <sheetName val="июнь"/>
      <sheetName val="II кв."/>
      <sheetName val="январь-июнь"/>
      <sheetName val="июль"/>
      <sheetName val="январь-июль"/>
      <sheetName val="август"/>
      <sheetName val="январь-август"/>
      <sheetName val="сентябрь"/>
      <sheetName val="III кв."/>
      <sheetName val="январь-сентябрь"/>
      <sheetName val="октябрь"/>
      <sheetName val="январь-октябрь"/>
      <sheetName val="ноябрь"/>
      <sheetName val="январь-ноябрь"/>
      <sheetName val="декабрь"/>
      <sheetName val="январь-декабрь"/>
      <sheetName val="IVкв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M6">
            <v>18416120</v>
          </cell>
          <cell r="R6">
            <v>3255873</v>
          </cell>
        </row>
        <row r="7">
          <cell r="M7">
            <v>3248120</v>
          </cell>
        </row>
        <row r="8">
          <cell r="M8">
            <v>5335775</v>
          </cell>
          <cell r="R8">
            <v>2277865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B27" sqref="B27"/>
    </sheetView>
  </sheetViews>
  <sheetFormatPr defaultColWidth="9.140625" defaultRowHeight="15" x14ac:dyDescent="0.2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8"/>
      <c r="X5" s="38"/>
    </row>
    <row r="6" spans="1:24" s="22" customFormat="1" ht="100.5" customHeight="1" x14ac:dyDescent="0.3">
      <c r="A6" s="49"/>
      <c r="B6" s="9" t="s">
        <v>29</v>
      </c>
      <c r="C6" s="9" t="s">
        <v>30</v>
      </c>
      <c r="D6" s="3" t="s">
        <v>4</v>
      </c>
      <c r="E6" s="3" t="s">
        <v>5</v>
      </c>
      <c r="F6" s="9" t="s">
        <v>29</v>
      </c>
      <c r="G6" s="9" t="s">
        <v>30</v>
      </c>
      <c r="H6" s="13" t="s">
        <v>4</v>
      </c>
      <c r="I6" s="3" t="s">
        <v>5</v>
      </c>
      <c r="J6" s="9" t="s">
        <v>29</v>
      </c>
      <c r="K6" s="9" t="s">
        <v>30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>F7+J7</f>
        <v>29739866</v>
      </c>
      <c r="C7" s="10">
        <f>G7+K7</f>
        <v>28961734</v>
      </c>
      <c r="D7" s="14">
        <f>C7/B7%</f>
        <v>97.383538984338401</v>
      </c>
      <c r="E7" s="15"/>
      <c r="F7" s="6">
        <v>9618950</v>
      </c>
      <c r="G7" s="43">
        <v>7289741</v>
      </c>
      <c r="H7" s="14">
        <f t="shared" ref="H7:H23" si="0">G7/F7%</f>
        <v>75.785205245894815</v>
      </c>
      <c r="I7" s="14">
        <f>G7/C7%</f>
        <v>25.170250510552993</v>
      </c>
      <c r="J7" s="6">
        <v>20120916</v>
      </c>
      <c r="K7" s="6">
        <f>'[1]январь-октябрь'!$M$6+'[1]январь-октябрь'!$R$6</f>
        <v>21671993</v>
      </c>
      <c r="L7" s="14">
        <f t="shared" ref="L7:L23" si="1">K7/J7%</f>
        <v>107.70877926233577</v>
      </c>
      <c r="M7" s="14">
        <f>K7/C7%</f>
        <v>74.829749489446996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6" t="s">
        <v>7</v>
      </c>
      <c r="B8" s="11">
        <f t="shared" ref="B8:B22" si="2">F8+J8</f>
        <v>3383149</v>
      </c>
      <c r="C8" s="11">
        <f t="shared" ref="C8:C22" si="3">G8+K8</f>
        <v>3602887</v>
      </c>
      <c r="D8" s="16">
        <f t="shared" ref="D8:D23" si="4">C8/B8%</f>
        <v>106.49507308132158</v>
      </c>
      <c r="E8" s="16">
        <f>C8/C7%</f>
        <v>12.440163285803258</v>
      </c>
      <c r="F8" s="7">
        <v>380167</v>
      </c>
      <c r="G8" s="44">
        <v>354767</v>
      </c>
      <c r="H8" s="17">
        <f t="shared" si="0"/>
        <v>93.31872571790818</v>
      </c>
      <c r="I8" s="16">
        <f>G8/G7%</f>
        <v>4.8666612435201744</v>
      </c>
      <c r="J8" s="7">
        <v>3002982</v>
      </c>
      <c r="K8" s="7">
        <f>'[1]январь-октябрь'!$M$7+'[1]январь-октябрь'!$R$7</f>
        <v>3248120</v>
      </c>
      <c r="L8" s="17">
        <f t="shared" si="1"/>
        <v>108.16315249308853</v>
      </c>
      <c r="M8" s="16">
        <f>K8/K7%</f>
        <v>14.987638654183767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6" t="s">
        <v>8</v>
      </c>
      <c r="B9" s="11">
        <f t="shared" si="2"/>
        <v>7487758</v>
      </c>
      <c r="C9" s="11">
        <f t="shared" si="3"/>
        <v>7613640</v>
      </c>
      <c r="D9" s="16">
        <f t="shared" si="4"/>
        <v>101.68117078570114</v>
      </c>
      <c r="E9" s="16">
        <f>C9/C7%</f>
        <v>26.288619320928778</v>
      </c>
      <c r="F9" s="7"/>
      <c r="G9" s="44"/>
      <c r="H9" s="17"/>
      <c r="I9" s="17"/>
      <c r="J9" s="7">
        <v>7487758</v>
      </c>
      <c r="K9" s="7">
        <f>'[1]январь-октябрь'!$M$8++'[1]январь-октябрь'!$R$8</f>
        <v>7613640</v>
      </c>
      <c r="L9" s="17">
        <f t="shared" si="1"/>
        <v>101.68117078570114</v>
      </c>
      <c r="M9" s="16">
        <f>K9/K7%</f>
        <v>35.131240583180329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6" t="s">
        <v>9</v>
      </c>
      <c r="B10" s="11">
        <f t="shared" si="2"/>
        <v>6340470</v>
      </c>
      <c r="C10" s="11">
        <f t="shared" si="3"/>
        <v>5612015</v>
      </c>
      <c r="D10" s="16">
        <f t="shared" si="4"/>
        <v>88.511025207910464</v>
      </c>
      <c r="E10" s="16">
        <f>C10/C7%</f>
        <v>19.37734460236393</v>
      </c>
      <c r="F10" s="7">
        <v>6340470</v>
      </c>
      <c r="G10" s="44">
        <v>5612015</v>
      </c>
      <c r="H10" s="17">
        <f t="shared" si="0"/>
        <v>88.511025207910464</v>
      </c>
      <c r="I10" s="16">
        <f>G10/G7%</f>
        <v>76.985108250073623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6" t="s">
        <v>10</v>
      </c>
      <c r="B11" s="11">
        <f t="shared" si="2"/>
        <v>205081</v>
      </c>
      <c r="C11" s="11">
        <f t="shared" si="3"/>
        <v>215953</v>
      </c>
      <c r="D11" s="16">
        <f t="shared" si="4"/>
        <v>105.30131996625724</v>
      </c>
      <c r="E11" s="16">
        <f>C11/C7%</f>
        <v>0.74564941449983613</v>
      </c>
      <c r="F11" s="7">
        <v>205081</v>
      </c>
      <c r="G11" s="44">
        <v>215953</v>
      </c>
      <c r="H11" s="17">
        <f t="shared" si="0"/>
        <v>105.30131996625724</v>
      </c>
      <c r="I11" s="16">
        <f>G11/G7%</f>
        <v>2.962423493509577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6" t="s">
        <v>11</v>
      </c>
      <c r="B12" s="11">
        <f t="shared" si="2"/>
        <v>7192277</v>
      </c>
      <c r="C12" s="11">
        <f t="shared" si="3"/>
        <v>6929373</v>
      </c>
      <c r="D12" s="16">
        <f t="shared" si="4"/>
        <v>96.34463466854794</v>
      </c>
      <c r="E12" s="16">
        <f>C12/C7%</f>
        <v>23.92596037240035</v>
      </c>
      <c r="F12" s="7">
        <v>2558712</v>
      </c>
      <c r="G12" s="44">
        <v>950376</v>
      </c>
      <c r="H12" s="17">
        <f t="shared" si="0"/>
        <v>37.142749946066616</v>
      </c>
      <c r="I12" s="16">
        <f>G12/G7%</f>
        <v>13.037171005115271</v>
      </c>
      <c r="J12" s="7">
        <v>4633565</v>
      </c>
      <c r="K12" s="7">
        <v>5978997</v>
      </c>
      <c r="L12" s="17">
        <f t="shared" si="1"/>
        <v>129.03664888698012</v>
      </c>
      <c r="M12" s="16">
        <f>K12/K7%</f>
        <v>27.588588645262114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2"/>
        <v>3631246</v>
      </c>
      <c r="C13" s="11">
        <f t="shared" si="3"/>
        <v>3386272</v>
      </c>
      <c r="D13" s="16">
        <f t="shared" si="4"/>
        <v>93.253720623719801</v>
      </c>
      <c r="E13" s="16">
        <f>C13/C7%</f>
        <v>11.692228096563554</v>
      </c>
      <c r="F13" s="7"/>
      <c r="G13" s="44"/>
      <c r="H13" s="17"/>
      <c r="I13" s="17"/>
      <c r="J13" s="7">
        <v>3631246</v>
      </c>
      <c r="K13" s="7">
        <v>3386272</v>
      </c>
      <c r="L13" s="17">
        <f t="shared" si="1"/>
        <v>93.253720623719801</v>
      </c>
      <c r="M13" s="16">
        <f>K13/K7%</f>
        <v>15.625106560342651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2"/>
        <v>2680762</v>
      </c>
      <c r="C14" s="11">
        <f t="shared" si="3"/>
        <v>2371510</v>
      </c>
      <c r="D14" s="16">
        <f t="shared" si="4"/>
        <v>88.464026273126819</v>
      </c>
      <c r="E14" s="16"/>
      <c r="F14" s="7"/>
      <c r="G14" s="44"/>
      <c r="H14" s="17"/>
      <c r="I14" s="17"/>
      <c r="J14" s="7">
        <v>2680762</v>
      </c>
      <c r="K14" s="7">
        <v>2371510</v>
      </c>
      <c r="L14" s="17">
        <f t="shared" si="1"/>
        <v>88.464026273126819</v>
      </c>
      <c r="M14" s="16">
        <f>K14/K7%</f>
        <v>10.942740706865308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2"/>
        <v>53102</v>
      </c>
      <c r="C15" s="11">
        <f t="shared" si="3"/>
        <v>73567</v>
      </c>
      <c r="D15" s="16">
        <f t="shared" si="4"/>
        <v>138.53903807766187</v>
      </c>
      <c r="E15" s="16"/>
      <c r="F15" s="7"/>
      <c r="G15" s="44"/>
      <c r="H15" s="17"/>
      <c r="I15" s="17"/>
      <c r="J15" s="7">
        <v>53102</v>
      </c>
      <c r="K15" s="7">
        <v>73567</v>
      </c>
      <c r="L15" s="17">
        <f t="shared" si="1"/>
        <v>138.53903807766187</v>
      </c>
      <c r="M15" s="16">
        <f>K15/K7%</f>
        <v>0.33945655113491408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2"/>
        <v>401779</v>
      </c>
      <c r="C16" s="11">
        <f t="shared" si="3"/>
        <v>482794</v>
      </c>
      <c r="D16" s="16">
        <f t="shared" si="4"/>
        <v>120.16407029735252</v>
      </c>
      <c r="E16" s="16"/>
      <c r="F16" s="7"/>
      <c r="G16" s="44"/>
      <c r="H16" s="17"/>
      <c r="I16" s="17"/>
      <c r="J16" s="7">
        <v>401779</v>
      </c>
      <c r="K16" s="7">
        <v>482794</v>
      </c>
      <c r="L16" s="17">
        <f t="shared" si="1"/>
        <v>120.16407029735252</v>
      </c>
      <c r="M16" s="16">
        <f>K16/K7%</f>
        <v>2.2277323548415691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2"/>
        <v>492741</v>
      </c>
      <c r="C17" s="11">
        <f t="shared" si="3"/>
        <v>381043</v>
      </c>
      <c r="D17" s="16">
        <f t="shared" si="4"/>
        <v>77.33129575172353</v>
      </c>
      <c r="E17" s="16"/>
      <c r="F17" s="7"/>
      <c r="G17" s="44"/>
      <c r="H17" s="17"/>
      <c r="I17" s="17"/>
      <c r="J17" s="7">
        <v>492741</v>
      </c>
      <c r="K17" s="7">
        <v>381043</v>
      </c>
      <c r="L17" s="17">
        <f t="shared" si="1"/>
        <v>77.33129575172353</v>
      </c>
      <c r="M17" s="16">
        <f>K17/K7%</f>
        <v>1.7582277735139542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2"/>
        <v>2862</v>
      </c>
      <c r="C18" s="11">
        <f t="shared" si="3"/>
        <v>3543</v>
      </c>
      <c r="D18" s="16">
        <f t="shared" si="4"/>
        <v>123.79454926624737</v>
      </c>
      <c r="E18" s="16"/>
      <c r="F18" s="7"/>
      <c r="G18" s="44"/>
      <c r="H18" s="17"/>
      <c r="I18" s="17"/>
      <c r="J18" s="7">
        <v>2862</v>
      </c>
      <c r="K18" s="7">
        <v>3543</v>
      </c>
      <c r="L18" s="17">
        <f t="shared" si="1"/>
        <v>123.79454926624737</v>
      </c>
      <c r="M18" s="18">
        <f>K18/K7%</f>
        <v>1.6348288779901323E-2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6" t="s">
        <v>18</v>
      </c>
      <c r="B19" s="11">
        <f t="shared" si="2"/>
        <v>43100</v>
      </c>
      <c r="C19" s="11">
        <f t="shared" si="3"/>
        <v>44639</v>
      </c>
      <c r="D19" s="16">
        <f t="shared" si="4"/>
        <v>103.57076566125291</v>
      </c>
      <c r="E19" s="16">
        <f>C19/C7%</f>
        <v>0.15413096467221193</v>
      </c>
      <c r="F19" s="7">
        <v>22855</v>
      </c>
      <c r="G19" s="44">
        <v>25358</v>
      </c>
      <c r="H19" s="17">
        <f t="shared" si="0"/>
        <v>110.9516517173485</v>
      </c>
      <c r="I19" s="16">
        <f>G19/G7%</f>
        <v>0.34785872365012693</v>
      </c>
      <c r="J19" s="7">
        <v>20245</v>
      </c>
      <c r="K19" s="7">
        <v>19281</v>
      </c>
      <c r="L19" s="17">
        <f t="shared" si="1"/>
        <v>95.238330451963449</v>
      </c>
      <c r="M19" s="18">
        <f>K19/K7%</f>
        <v>8.8967359854721262E-2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2"/>
        <v>903366</v>
      </c>
      <c r="C20" s="11">
        <f t="shared" si="3"/>
        <v>985438</v>
      </c>
      <c r="D20" s="16">
        <f t="shared" si="4"/>
        <v>109.08513271475792</v>
      </c>
      <c r="E20" s="16">
        <f>C20/C7%</f>
        <v>3.4025517947233404</v>
      </c>
      <c r="F20" s="7"/>
      <c r="G20" s="44"/>
      <c r="H20" s="17"/>
      <c r="I20" s="17"/>
      <c r="J20" s="7">
        <v>903366</v>
      </c>
      <c r="K20" s="7">
        <v>985438</v>
      </c>
      <c r="L20" s="17">
        <f t="shared" si="1"/>
        <v>109.08513271475792</v>
      </c>
      <c r="M20" s="16">
        <f>K20/K7%</f>
        <v>4.54705757795326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2"/>
        <v>354403</v>
      </c>
      <c r="C21" s="11">
        <f t="shared" si="3"/>
        <v>343980</v>
      </c>
      <c r="D21" s="16">
        <f t="shared" si="4"/>
        <v>97.058997807580624</v>
      </c>
      <c r="E21" s="16">
        <f>C21/C7%</f>
        <v>1.1877051284291196</v>
      </c>
      <c r="F21" s="7"/>
      <c r="G21" s="44"/>
      <c r="H21" s="17"/>
      <c r="I21" s="17"/>
      <c r="J21" s="7">
        <v>354403</v>
      </c>
      <c r="K21" s="7">
        <v>343980</v>
      </c>
      <c r="L21" s="17">
        <f t="shared" si="1"/>
        <v>97.058997807580624</v>
      </c>
      <c r="M21" s="16">
        <f>K21/K7%</f>
        <v>1.5872098149902503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2"/>
        <v>28011</v>
      </c>
      <c r="C22" s="11">
        <f t="shared" si="3"/>
        <v>34731</v>
      </c>
      <c r="D22" s="16">
        <f t="shared" si="4"/>
        <v>123.99057513119845</v>
      </c>
      <c r="E22" s="18">
        <f>C22/C7%</f>
        <v>0.11992030587671304</v>
      </c>
      <c r="F22" s="7"/>
      <c r="G22" s="44"/>
      <c r="H22" s="17"/>
      <c r="I22" s="17"/>
      <c r="J22" s="7">
        <v>28011</v>
      </c>
      <c r="K22" s="7">
        <v>34731</v>
      </c>
      <c r="L22" s="17">
        <f t="shared" si="1"/>
        <v>123.99057513119845</v>
      </c>
      <c r="M22" s="18">
        <f>K22/K7%</f>
        <v>0.16025752684582356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6" t="s">
        <v>22</v>
      </c>
      <c r="B23" s="11">
        <f>B7-B8-B9-B10-B11-B12-B13-B19-B20-B21-B22</f>
        <v>171005</v>
      </c>
      <c r="C23" s="11">
        <f>C7-C8-C9-C10-C11-C12-C13-C19-C20-C21-C22</f>
        <v>192806</v>
      </c>
      <c r="D23" s="16">
        <f t="shared" si="4"/>
        <v>112.74875003654864</v>
      </c>
      <c r="E23" s="16">
        <f>C23/C7%</f>
        <v>0.66572671373889414</v>
      </c>
      <c r="F23" s="7">
        <f>F7-F8-F9-F10-F11-F12-F13-F19-F20-F21-F22</f>
        <v>111665</v>
      </c>
      <c r="G23" s="44">
        <f t="shared" ref="F23:G23" si="5">G7-G8-G9-G10-G11-G12-G13-G19-G20-G21-G22</f>
        <v>131272</v>
      </c>
      <c r="H23" s="17">
        <f t="shared" si="0"/>
        <v>117.55876953387363</v>
      </c>
      <c r="I23" s="16">
        <f>G23/G7%</f>
        <v>1.8007772841312193</v>
      </c>
      <c r="J23" s="7">
        <f>J7-J8-J9-J12-J13-J19-J20-J21-J22</f>
        <v>59340</v>
      </c>
      <c r="K23" s="7">
        <f>K7-K8-K9-K12-K13-K19-K20-K21-K22</f>
        <v>61534</v>
      </c>
      <c r="L23" s="17">
        <f t="shared" si="1"/>
        <v>103.69733737782272</v>
      </c>
      <c r="M23" s="16">
        <f>K23/K7%</f>
        <v>0.28393327738708662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29</v>
      </c>
      <c r="C26" s="9" t="s">
        <v>30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15535740</v>
      </c>
      <c r="C27" s="10">
        <f>C29+C30+C31</f>
        <v>15416066</v>
      </c>
      <c r="D27" s="19">
        <f t="shared" ref="D27" si="6">C27/B27%</f>
        <v>99.22968587270384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11546903</v>
      </c>
      <c r="C29" s="11">
        <v>11419025</v>
      </c>
      <c r="D29" s="16">
        <f t="shared" ref="D29:D31" si="7">C29/B29%</f>
        <v>98.89253421458551</v>
      </c>
    </row>
    <row r="30" spans="1:21" ht="58.5" customHeight="1" x14ac:dyDescent="0.25">
      <c r="A30" s="4" t="s">
        <v>27</v>
      </c>
      <c r="B30" s="11">
        <v>2616203</v>
      </c>
      <c r="C30" s="11">
        <v>2630789</v>
      </c>
      <c r="D30" s="16">
        <f t="shared" si="7"/>
        <v>100.55752554369826</v>
      </c>
    </row>
    <row r="31" spans="1:21" ht="80.45" customHeight="1" x14ac:dyDescent="0.25">
      <c r="A31" s="4" t="s">
        <v>26</v>
      </c>
      <c r="B31" s="11">
        <v>1372634</v>
      </c>
      <c r="C31" s="11">
        <v>1366252</v>
      </c>
      <c r="D31" s="16">
        <f t="shared" si="7"/>
        <v>99.535054501054177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2019-12-02T11:26:32Z</dcterms:modified>
</cp:coreProperties>
</file>