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J23" i="1" l="1"/>
  <c r="F23" i="1"/>
  <c r="I9" i="1" l="1"/>
  <c r="K23" i="1" l="1"/>
  <c r="C7" i="1" l="1"/>
  <c r="C27" i="1" l="1"/>
  <c r="D31" i="1" l="1"/>
  <c r="D30" i="1"/>
  <c r="D29" i="1"/>
  <c r="B27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M14" i="1"/>
  <c r="M16" i="1"/>
  <c r="M19" i="1"/>
  <c r="M21" i="1"/>
  <c r="M22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D8" i="1" l="1"/>
  <c r="E19" i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<sst xmlns="http://schemas.openxmlformats.org/spreadsheetml/2006/main" count="43" uniqueCount="31">
  <si>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</si>
  <si>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</si>
  <si>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</si>
  <si>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</si>
  <si>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</si>
  <si>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</si>
  <si>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</si>
  <si>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</si>
  <si>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</si>
  <si>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</si>
  <si>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</si>
  <si>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</si>
  <si>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</si>
  <si>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</si>
  <si>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</si>
  <si>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</si>
  <si>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</si>
  <si>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</si>
  <si>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</si>
  <si>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</si>
  <si>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</si>
  <si>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</si>
  <si>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</si>
  <si>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</si>
  <si>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</si>
  <si>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</si>
  <si>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</si>
  <si>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</si>
  <si>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январь-февраль 2020 год</t>
  </si>
  <si>
    <t>январь -февраль 2021 год</t>
  </si>
  <si>
    <t>Мониторинг поступления администрируемых доходов за январь - февраль 2020- 2021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</si>
</sst>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3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rgb="FFFF0000"/>
      <name val="Calibri"/>
      <family val="2"/>
    </font>
    <font>
      <sz val="2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2" fillId="2" borderId="0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65"/>
  <sheetViews>
    <sheetView tabSelected="1" view="pageBreakPreview" topLeftCell="A10" zoomScale="40" zoomScaleNormal="30" zoomScaleSheetLayoutView="40" workbookViewId="0">
      <selection activeCell="F27" sqref="F27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9.42578125" style="1" customWidth="1"/>
    <col min="4" max="4" width="22.7109375" style="1" customWidth="1"/>
    <col min="5" max="5" width="18.140625" style="1" customWidth="1"/>
    <col min="6" max="6" width="31.140625" style="1" customWidth="1"/>
    <col min="7" max="7" width="31.85546875" style="1" customWidth="1"/>
    <col min="8" max="9" width="15.85546875" style="1" customWidth="1"/>
    <col min="10" max="10" width="26" style="56" customWidth="1"/>
    <col min="11" max="11" width="28.42578125" style="1" customWidth="1"/>
    <col min="12" max="13" width="17.5703125" style="1" customWidth="1"/>
    <col min="14" max="14" width="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5"/>
      <c r="B3" s="46" t="s">
        <v>0</v>
      </c>
      <c r="C3" s="46"/>
      <c r="D3" s="46"/>
      <c r="E3" s="47"/>
      <c r="F3" s="53" t="s">
        <v>1</v>
      </c>
      <c r="G3" s="54"/>
      <c r="H3" s="54"/>
      <c r="I3" s="54"/>
      <c r="J3" s="54"/>
      <c r="K3" s="54"/>
      <c r="L3" s="54"/>
      <c r="M3" s="55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45"/>
      <c r="B4" s="46"/>
      <c r="C4" s="46"/>
      <c r="D4" s="46"/>
      <c r="E4" s="47"/>
      <c r="F4" s="48" t="s">
        <v>2</v>
      </c>
      <c r="G4" s="48"/>
      <c r="H4" s="48"/>
      <c r="I4" s="48"/>
      <c r="J4" s="49" t="s">
        <v>3</v>
      </c>
      <c r="K4" s="49"/>
      <c r="L4" s="49"/>
      <c r="M4" s="49"/>
      <c r="N4" s="50"/>
      <c r="O4" s="50"/>
      <c r="P4" s="50"/>
      <c r="Q4" s="50"/>
      <c r="R4" s="50"/>
      <c r="S4" s="50"/>
      <c r="T4" s="50"/>
      <c r="U4" s="50"/>
    </row>
    <row r="5" spans="1:24" s="22" customFormat="1" ht="62.45" customHeight="1" x14ac:dyDescent="0.3">
      <c r="A5" s="45"/>
      <c r="B5" s="46"/>
      <c r="C5" s="46"/>
      <c r="D5" s="46"/>
      <c r="E5" s="47"/>
      <c r="F5" s="48"/>
      <c r="G5" s="48"/>
      <c r="H5" s="48"/>
      <c r="I5" s="48"/>
      <c r="J5" s="49"/>
      <c r="K5" s="49"/>
      <c r="L5" s="49"/>
      <c r="M5" s="49"/>
      <c r="N5" s="51"/>
      <c r="O5" s="51"/>
      <c r="P5" s="51"/>
      <c r="Q5" s="51"/>
      <c r="R5" s="52"/>
      <c r="S5" s="52"/>
      <c r="T5" s="52"/>
      <c r="U5" s="52"/>
      <c r="W5" s="38"/>
      <c r="X5" s="38"/>
    </row>
    <row r="6" spans="1:24" s="22" customFormat="1" ht="129" customHeight="1" x14ac:dyDescent="0.3">
      <c r="A6" s="45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13" t="s">
        <v>4</v>
      </c>
      <c r="I6" s="3" t="s">
        <v>5</v>
      </c>
      <c r="J6" s="9" t="s">
        <v>28</v>
      </c>
      <c r="K6" s="9" t="s">
        <v>29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" customHeight="1" x14ac:dyDescent="0.25">
      <c r="A7" s="24" t="s">
        <v>6</v>
      </c>
      <c r="B7" s="10">
        <f t="shared" ref="B7:C22" si="0">F7+J7</f>
        <v>4930482</v>
      </c>
      <c r="C7" s="10">
        <f>G7+K7</f>
        <v>6276941</v>
      </c>
      <c r="D7" s="14">
        <f>C7/B7%</f>
        <v>127.30887162756096</v>
      </c>
      <c r="E7" s="15"/>
      <c r="F7" s="6">
        <v>1524193</v>
      </c>
      <c r="G7" s="6">
        <v>2269873</v>
      </c>
      <c r="H7" s="14">
        <f t="shared" ref="H7:H23" si="1">G7/F7%</f>
        <v>148.92293823682434</v>
      </c>
      <c r="I7" s="14">
        <f>G7/C7%</f>
        <v>36.162089145015059</v>
      </c>
      <c r="J7" s="6">
        <v>3406289</v>
      </c>
      <c r="K7" s="6">
        <v>4007068</v>
      </c>
      <c r="L7" s="14">
        <f t="shared" ref="L7:L23" si="2">K7/J7%</f>
        <v>117.6373466843242</v>
      </c>
      <c r="M7" s="14">
        <f>K7/C7%</f>
        <v>63.837910854984933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2" t="s">
        <v>7</v>
      </c>
      <c r="B8" s="11">
        <f t="shared" si="0"/>
        <v>373385</v>
      </c>
      <c r="C8" s="11">
        <f t="shared" si="0"/>
        <v>610357</v>
      </c>
      <c r="D8" s="16">
        <f t="shared" ref="D8:D23" si="3">C8/B8%</f>
        <v>163.46585963549688</v>
      </c>
      <c r="E8" s="16">
        <f>C8/C7%</f>
        <v>9.7237969896483012</v>
      </c>
      <c r="F8" s="7">
        <v>43263</v>
      </c>
      <c r="G8" s="7">
        <v>93248</v>
      </c>
      <c r="H8" s="17">
        <f t="shared" si="1"/>
        <v>215.53752629267504</v>
      </c>
      <c r="I8" s="16">
        <f>G8/G7%</f>
        <v>4.1080712445145613</v>
      </c>
      <c r="J8" s="7">
        <v>330122</v>
      </c>
      <c r="K8" s="7">
        <v>517109</v>
      </c>
      <c r="L8" s="17">
        <f t="shared" si="2"/>
        <v>156.64178697572413</v>
      </c>
      <c r="M8" s="16">
        <f>K8/K7%</f>
        <v>12.904922002821015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2" t="s">
        <v>8</v>
      </c>
      <c r="B9" s="11">
        <f t="shared" si="0"/>
        <v>1441946</v>
      </c>
      <c r="C9" s="11">
        <f t="shared" si="0"/>
        <v>1520282</v>
      </c>
      <c r="D9" s="16">
        <f t="shared" si="3"/>
        <v>105.43265836584727</v>
      </c>
      <c r="E9" s="16">
        <f>C9/C7%</f>
        <v>24.22010976365717</v>
      </c>
      <c r="F9" s="7"/>
      <c r="G9" s="7">
        <v>5144</v>
      </c>
      <c r="H9" s="17"/>
      <c r="I9" s="16">
        <f>G9/G8%</f>
        <v>5.5164722031571722</v>
      </c>
      <c r="J9" s="7">
        <v>1441946</v>
      </c>
      <c r="K9" s="7">
        <v>1515138</v>
      </c>
      <c r="L9" s="17">
        <f t="shared" si="2"/>
        <v>105.07591823826968</v>
      </c>
      <c r="M9" s="16">
        <f>K9/K7%</f>
        <v>37.811636837707773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2" t="s">
        <v>9</v>
      </c>
      <c r="B10" s="11">
        <f t="shared" si="0"/>
        <v>1224313</v>
      </c>
      <c r="C10" s="11">
        <f t="shared" si="0"/>
        <v>1787245</v>
      </c>
      <c r="D10" s="16">
        <f t="shared" si="3"/>
        <v>145.97941866173113</v>
      </c>
      <c r="E10" s="16">
        <f>C10/C7%</f>
        <v>28.473184629264477</v>
      </c>
      <c r="F10" s="7">
        <v>1224313</v>
      </c>
      <c r="G10" s="7">
        <v>1787245</v>
      </c>
      <c r="H10" s="17">
        <f t="shared" si="1"/>
        <v>145.97941866173113</v>
      </c>
      <c r="I10" s="16">
        <f>G10/G7%</f>
        <v>78.737665058794036</v>
      </c>
      <c r="J10" s="5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2" t="s">
        <v>10</v>
      </c>
      <c r="B11" s="11">
        <f t="shared" si="0"/>
        <v>26859</v>
      </c>
      <c r="C11" s="11">
        <f t="shared" si="0"/>
        <v>37004</v>
      </c>
      <c r="D11" s="16">
        <f t="shared" si="3"/>
        <v>137.77132432331808</v>
      </c>
      <c r="E11" s="16">
        <f>C11/C7%</f>
        <v>0.58952282648506649</v>
      </c>
      <c r="F11" s="7">
        <v>26859</v>
      </c>
      <c r="G11" s="7">
        <v>37004</v>
      </c>
      <c r="H11" s="17">
        <f t="shared" si="1"/>
        <v>137.77132432331808</v>
      </c>
      <c r="I11" s="16">
        <f>G11/G7%</f>
        <v>1.6302233649195352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2" t="s">
        <v>11</v>
      </c>
      <c r="B12" s="11">
        <f t="shared" si="0"/>
        <v>1312380</v>
      </c>
      <c r="C12" s="11">
        <f t="shared" si="0"/>
        <v>1657653</v>
      </c>
      <c r="D12" s="16">
        <f t="shared" si="3"/>
        <v>126.30891967265579</v>
      </c>
      <c r="E12" s="16">
        <f>C12/C7%</f>
        <v>26.408612093056153</v>
      </c>
      <c r="F12" s="7">
        <v>199888</v>
      </c>
      <c r="G12" s="7">
        <v>300676</v>
      </c>
      <c r="H12" s="17">
        <f t="shared" si="1"/>
        <v>150.42223645241333</v>
      </c>
      <c r="I12" s="16">
        <f>G12/G7%</f>
        <v>13.246379863543027</v>
      </c>
      <c r="J12" s="7">
        <v>1112492</v>
      </c>
      <c r="K12" s="7">
        <v>1356977</v>
      </c>
      <c r="L12" s="17">
        <f t="shared" si="2"/>
        <v>121.976337807373</v>
      </c>
      <c r="M12" s="16">
        <f>K12/K7%</f>
        <v>33.864586276050218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0"/>
        <v>312362</v>
      </c>
      <c r="C13" s="11">
        <f t="shared" si="0"/>
        <v>402468</v>
      </c>
      <c r="D13" s="16">
        <f t="shared" si="3"/>
        <v>128.84665868447507</v>
      </c>
      <c r="E13" s="16">
        <f>C13/C7%</f>
        <v>6.4118493387145108</v>
      </c>
      <c r="F13" s="7"/>
      <c r="G13" s="7"/>
      <c r="H13" s="17"/>
      <c r="I13" s="17"/>
      <c r="J13" s="7">
        <v>312362</v>
      </c>
      <c r="K13" s="7">
        <v>402468</v>
      </c>
      <c r="L13" s="17">
        <f t="shared" si="2"/>
        <v>128.84665868447507</v>
      </c>
      <c r="M13" s="16">
        <f>K13/K7%</f>
        <v>10.043952336221896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0"/>
        <v>89128</v>
      </c>
      <c r="C14" s="11">
        <f t="shared" si="0"/>
        <v>210424</v>
      </c>
      <c r="D14" s="16">
        <f t="shared" si="3"/>
        <v>236.0919127546899</v>
      </c>
      <c r="E14" s="16"/>
      <c r="F14" s="7"/>
      <c r="G14" s="7"/>
      <c r="H14" s="17"/>
      <c r="I14" s="17"/>
      <c r="J14" s="7">
        <v>89128</v>
      </c>
      <c r="K14" s="7">
        <v>210424</v>
      </c>
      <c r="L14" s="17">
        <f t="shared" si="2"/>
        <v>236.0919127546899</v>
      </c>
      <c r="M14" s="16">
        <f>K14/K7%</f>
        <v>5.2513209159415313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0"/>
        <v>5809</v>
      </c>
      <c r="C15" s="11">
        <f t="shared" si="0"/>
        <v>6319</v>
      </c>
      <c r="D15" s="16">
        <f t="shared" si="3"/>
        <v>108.77948011705973</v>
      </c>
      <c r="E15" s="16"/>
      <c r="F15" s="7"/>
      <c r="G15" s="7"/>
      <c r="H15" s="17"/>
      <c r="I15" s="17"/>
      <c r="J15" s="7">
        <v>5809</v>
      </c>
      <c r="K15" s="7">
        <v>6319</v>
      </c>
      <c r="L15" s="17">
        <f t="shared" si="2"/>
        <v>108.77948011705973</v>
      </c>
      <c r="M15" s="16">
        <f>K15/K7%</f>
        <v>0.15769635054858067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0"/>
        <v>100706</v>
      </c>
      <c r="C16" s="11">
        <f t="shared" si="0"/>
        <v>60297</v>
      </c>
      <c r="D16" s="16">
        <f t="shared" si="3"/>
        <v>59.874287530037932</v>
      </c>
      <c r="E16" s="16"/>
      <c r="F16" s="7"/>
      <c r="G16" s="7"/>
      <c r="H16" s="17"/>
      <c r="I16" s="17"/>
      <c r="J16" s="7">
        <v>100706</v>
      </c>
      <c r="K16" s="7">
        <v>60297</v>
      </c>
      <c r="L16" s="17">
        <f t="shared" si="2"/>
        <v>59.874287530037932</v>
      </c>
      <c r="M16" s="16">
        <f>K16/K7%</f>
        <v>1.504766078339574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0"/>
        <v>116131</v>
      </c>
      <c r="C17" s="11">
        <f t="shared" si="0"/>
        <v>125057</v>
      </c>
      <c r="D17" s="16">
        <f t="shared" si="3"/>
        <v>107.6861475402778</v>
      </c>
      <c r="E17" s="16"/>
      <c r="F17" s="7"/>
      <c r="G17" s="7"/>
      <c r="H17" s="17"/>
      <c r="I17" s="17"/>
      <c r="J17" s="7">
        <v>116131</v>
      </c>
      <c r="K17" s="7">
        <v>125057</v>
      </c>
      <c r="L17" s="17">
        <f t="shared" si="2"/>
        <v>107.6861475402778</v>
      </c>
      <c r="M17" s="16">
        <f>K17/K7%</f>
        <v>3.1209103514090604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0"/>
        <v>588</v>
      </c>
      <c r="C18" s="11">
        <f t="shared" si="0"/>
        <v>371</v>
      </c>
      <c r="D18" s="16">
        <f t="shared" si="3"/>
        <v>63.095238095238095</v>
      </c>
      <c r="E18" s="16"/>
      <c r="F18" s="7"/>
      <c r="G18" s="7"/>
      <c r="H18" s="17"/>
      <c r="I18" s="17"/>
      <c r="J18" s="7">
        <v>588</v>
      </c>
      <c r="K18" s="7">
        <v>371</v>
      </c>
      <c r="L18" s="17">
        <f t="shared" si="2"/>
        <v>63.095238095238095</v>
      </c>
      <c r="M18" s="18">
        <f>K18/K7%</f>
        <v>9.2586399831497742E-3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2" t="s">
        <v>18</v>
      </c>
      <c r="B19" s="11">
        <f t="shared" si="0"/>
        <v>9277</v>
      </c>
      <c r="C19" s="11">
        <f t="shared" si="0"/>
        <v>11718</v>
      </c>
      <c r="D19" s="16">
        <f t="shared" si="3"/>
        <v>126.31238546944056</v>
      </c>
      <c r="E19" s="16">
        <f>C19/C7%</f>
        <v>0.18668329047540833</v>
      </c>
      <c r="F19" s="7">
        <v>4534</v>
      </c>
      <c r="G19" s="7">
        <v>6083</v>
      </c>
      <c r="H19" s="17">
        <f t="shared" si="1"/>
        <v>134.16409351565946</v>
      </c>
      <c r="I19" s="16">
        <f>G19/G7%</f>
        <v>0.26798856147458472</v>
      </c>
      <c r="J19" s="7">
        <v>4743</v>
      </c>
      <c r="K19" s="7">
        <v>5635</v>
      </c>
      <c r="L19" s="17">
        <f t="shared" si="2"/>
        <v>118.80666244992621</v>
      </c>
      <c r="M19" s="18">
        <f>K19/K7%</f>
        <v>0.14062651295161449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0"/>
        <v>104554</v>
      </c>
      <c r="C20" s="11">
        <f t="shared" si="0"/>
        <v>116191</v>
      </c>
      <c r="D20" s="16">
        <f t="shared" si="3"/>
        <v>111.13013371080973</v>
      </c>
      <c r="E20" s="16">
        <f>C20/C7%</f>
        <v>1.8510768222928971</v>
      </c>
      <c r="F20" s="7"/>
      <c r="G20" s="7"/>
      <c r="H20" s="17"/>
      <c r="I20" s="17"/>
      <c r="J20" s="7">
        <v>104554</v>
      </c>
      <c r="K20" s="7">
        <v>116191</v>
      </c>
      <c r="L20" s="17">
        <f t="shared" si="2"/>
        <v>111.13013371080973</v>
      </c>
      <c r="M20" s="16">
        <f>K20/K7%</f>
        <v>2.899651316124408</v>
      </c>
      <c r="N20" s="32"/>
      <c r="O20" s="32"/>
      <c r="P20" s="33"/>
      <c r="Q20" s="34"/>
      <c r="R20" s="32"/>
      <c r="S20" s="32"/>
      <c r="T20" s="33"/>
      <c r="U20" s="34"/>
    </row>
    <row r="21" spans="1:21" ht="49.5" customHeight="1" x14ac:dyDescent="0.25">
      <c r="A21" s="4" t="s">
        <v>20</v>
      </c>
      <c r="B21" s="11">
        <f>F21+J21</f>
        <v>81025</v>
      </c>
      <c r="C21" s="11">
        <f t="shared" si="0"/>
        <v>66721</v>
      </c>
      <c r="D21" s="16">
        <f t="shared" si="3"/>
        <v>82.34618944770132</v>
      </c>
      <c r="E21" s="16">
        <f>C21/C7%</f>
        <v>1.0629540726924149</v>
      </c>
      <c r="F21" s="7"/>
      <c r="G21" s="7"/>
      <c r="H21" s="17"/>
      <c r="I21" s="17"/>
      <c r="J21" s="7">
        <v>81025</v>
      </c>
      <c r="K21" s="7">
        <v>66721</v>
      </c>
      <c r="L21" s="17">
        <f>K21/J21%</f>
        <v>82.34618944770132</v>
      </c>
      <c r="M21" s="16">
        <f>K21/K7%</f>
        <v>1.6650827986947065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0"/>
        <v>3818</v>
      </c>
      <c r="C22" s="11">
        <f t="shared" si="0"/>
        <v>10588</v>
      </c>
      <c r="D22" s="16">
        <f t="shared" si="3"/>
        <v>277.31796752226296</v>
      </c>
      <c r="E22" s="18">
        <f>C22/C7%</f>
        <v>0.16868089089892671</v>
      </c>
      <c r="F22" s="7"/>
      <c r="G22" s="7"/>
      <c r="H22" s="17"/>
      <c r="I22" s="17"/>
      <c r="J22" s="7">
        <v>3818</v>
      </c>
      <c r="K22" s="7">
        <v>10588</v>
      </c>
      <c r="L22" s="17">
        <f t="shared" si="2"/>
        <v>277.31796752226296</v>
      </c>
      <c r="M22" s="18">
        <f>K22/K7%</f>
        <v>0.26423310011210194</v>
      </c>
      <c r="N22" s="32"/>
      <c r="O22" s="32"/>
      <c r="P22" s="33"/>
      <c r="Q22" s="33"/>
      <c r="R22" s="32"/>
      <c r="S22" s="32"/>
      <c r="T22" s="33"/>
      <c r="U22" s="36"/>
    </row>
    <row r="23" spans="1:21" ht="56.25" customHeight="1" x14ac:dyDescent="0.25">
      <c r="A23" s="42" t="s">
        <v>22</v>
      </c>
      <c r="B23" s="11">
        <f>B7-B8-B9-B10-B11-B12-B13-B19-B20-B21-B22</f>
        <v>40563</v>
      </c>
      <c r="C23" s="11">
        <f>C7-C8-C9-C10-C11-C12-C13-C19-C20-C21-C22</f>
        <v>56714</v>
      </c>
      <c r="D23" s="16">
        <f t="shared" si="3"/>
        <v>139.81707467396396</v>
      </c>
      <c r="E23" s="16">
        <f>C23/C7%</f>
        <v>0.90352928281467038</v>
      </c>
      <c r="F23" s="7">
        <f>F7-F8-F9-F10-F11-F12-F13-F19-F20-F21-F22</f>
        <v>25336</v>
      </c>
      <c r="G23" s="7">
        <f>G7-G8-G9-G10-G11-G12-G13-G19-G20-G21-G22</f>
        <v>40473</v>
      </c>
      <c r="H23" s="17">
        <f t="shared" si="1"/>
        <v>159.74502683928006</v>
      </c>
      <c r="I23" s="16">
        <f>G23/G7%</f>
        <v>1.783051298464716</v>
      </c>
      <c r="J23" s="7">
        <f>J7-J8-J9-J12-J13-J19-J20-J21-J22</f>
        <v>15227</v>
      </c>
      <c r="K23" s="7">
        <f>K7-K8-K9-K12-K13-K19-K20-K21-K22</f>
        <v>16241</v>
      </c>
      <c r="L23" s="17">
        <f t="shared" si="2"/>
        <v>106.65922374729099</v>
      </c>
      <c r="M23" s="16">
        <f>K23/K7%</f>
        <v>0.40530881931626817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8"/>
      <c r="H24" s="8"/>
      <c r="I24" s="8"/>
      <c r="J24" s="5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2976999</v>
      </c>
      <c r="C27" s="10">
        <f>C29+C30+C31</f>
        <v>2965309</v>
      </c>
      <c r="D27" s="19">
        <f t="shared" ref="D27" si="4">C27/B27%</f>
        <v>99.607322676292469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88.5" customHeight="1" x14ac:dyDescent="0.25">
      <c r="A29" s="4" t="s">
        <v>25</v>
      </c>
      <c r="B29" s="11">
        <v>2177576</v>
      </c>
      <c r="C29" s="11">
        <v>2163221</v>
      </c>
      <c r="D29" s="16">
        <f t="shared" ref="D29:D30" si="5">C29/B29%</f>
        <v>99.34078075805391</v>
      </c>
    </row>
    <row r="30" spans="1:21" ht="70.150000000000006" customHeight="1" x14ac:dyDescent="0.25">
      <c r="A30" s="4" t="s">
        <v>27</v>
      </c>
      <c r="B30" s="11">
        <v>527760</v>
      </c>
      <c r="C30" s="11">
        <v>547735</v>
      </c>
      <c r="D30" s="16">
        <f t="shared" si="5"/>
        <v>103.78486433227224</v>
      </c>
    </row>
    <row r="31" spans="1:21" ht="80.45" customHeight="1" x14ac:dyDescent="0.25">
      <c r="A31" s="4" t="s">
        <v>26</v>
      </c>
      <c r="B31" s="11">
        <v>271663</v>
      </c>
      <c r="C31" s="11">
        <v>254353</v>
      </c>
      <c r="D31" s="16">
        <f>C31/B31%</f>
        <v>93.628134858261888</v>
      </c>
    </row>
    <row r="34" spans="1:4" ht="33.75" x14ac:dyDescent="0.5">
      <c r="A34" s="5"/>
      <c r="B34" s="43"/>
      <c r="C34" s="43"/>
      <c r="D34" s="43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rintOptions horizontalCentered="1" verticalCentered="1"/>
  <pageMargins left="0" right="0" top="0" bottom="0" header="0" footer="0"/>
  <pageSetup paperSize="9" scale="33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2021-03-15T12:51:49Z</dcterms:modified>
</cp:coreProperties>
</file>