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B27" i="1" l="1"/>
  <c r="K23" i="1" l="1"/>
  <c r="J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F23" i="1"/>
  <c r="C27" i="1" l="1"/>
  <c r="D31" i="1" l="1"/>
  <c r="D30" i="1"/>
  <c r="D29" i="1"/>
  <c r="G23" i="1"/>
  <c r="I23" i="1" s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M23" i="1"/>
  <c r="D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L21" i="1"/>
  <c r="D22" i="1"/>
  <c r="L22" i="1"/>
  <c r="H23" i="1"/>
  <c r="E23" i="1" l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<sst xmlns="http://schemas.openxmlformats.org/spreadsheetml/2006/main" count="43" uniqueCount="31">
  <si>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</si>
  <si>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</si>
  <si>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</si>
  <si>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</si>
  <si>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</si>
  <si>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</si>
  <si>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</si>
  <si>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</si>
  <si>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</si>
  <si>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</si>
  <si>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</si>
  <si>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</si>
  <si>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</si>
  <si>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</si>
  <si>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</si>
  <si>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</si>
  <si>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</si>
  <si>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</si>
  <si>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</si>
  <si>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</si>
  <si>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</si>
  <si>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</si>
  <si>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</si>
  <si>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</si>
  <si>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</si>
  <si>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</si>
  <si>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</si>
  <si>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январь - август 2019 года</t>
  </si>
  <si>
    <t>Страховые взносы на обязательное медицинское страхование</t>
  </si>
  <si>
    <t>январь - август 2020 года</t>
  </si>
  <si>
    <t xml:space="preserve">                      Мониторинг поступления администрируемых доходов за январь - август  2019-2020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</si>
</sst>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0" zoomScale="40" zoomScaleNormal="30" zoomScaleSheetLayoutView="40" workbookViewId="0">
      <selection activeCell="G26" sqref="G26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8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9"/>
      <c r="X5" s="39"/>
    </row>
    <row r="6" spans="1:24" s="22" customFormat="1" ht="100.5" customHeight="1" x14ac:dyDescent="0.3">
      <c r="A6" s="49"/>
      <c r="B6" s="9" t="s">
        <v>27</v>
      </c>
      <c r="C6" s="9" t="s">
        <v>29</v>
      </c>
      <c r="D6" s="3" t="s">
        <v>4</v>
      </c>
      <c r="E6" s="3" t="s">
        <v>5</v>
      </c>
      <c r="F6" s="9" t="s">
        <v>27</v>
      </c>
      <c r="G6" s="9" t="s">
        <v>29</v>
      </c>
      <c r="H6" s="13" t="s">
        <v>4</v>
      </c>
      <c r="I6" s="3" t="s">
        <v>5</v>
      </c>
      <c r="J6" s="9" t="s">
        <v>27</v>
      </c>
      <c r="K6" s="9" t="s">
        <v>29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>F7+J7</f>
        <v>21933638</v>
      </c>
      <c r="C7" s="10">
        <f>G7+K7</f>
        <v>23993361</v>
      </c>
      <c r="D7" s="14">
        <f>C7/B7%</f>
        <v>109.39070390420413</v>
      </c>
      <c r="E7" s="15"/>
      <c r="F7" s="6">
        <v>5052715</v>
      </c>
      <c r="G7" s="44">
        <v>7006153</v>
      </c>
      <c r="H7" s="14">
        <f t="shared" ref="H7:H23" si="0">G7/F7%</f>
        <v>138.66115543821491</v>
      </c>
      <c r="I7" s="14">
        <f>G7/C7%</f>
        <v>29.200381722260587</v>
      </c>
      <c r="J7" s="6">
        <v>16880923</v>
      </c>
      <c r="K7" s="6">
        <v>16987208</v>
      </c>
      <c r="L7" s="14">
        <f t="shared" ref="L7:L23" si="1">K7/J7%</f>
        <v>100.62961604646854</v>
      </c>
      <c r="M7" s="14">
        <f>K7/C7%</f>
        <v>70.799618277739413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ref="B8:B22" si="2">F8+J8</f>
        <v>2924655</v>
      </c>
      <c r="C8" s="11">
        <f t="shared" ref="C8:C22" si="3">G8+K8</f>
        <v>2970027</v>
      </c>
      <c r="D8" s="16">
        <f t="shared" ref="D8:D23" si="4">C8/B8%</f>
        <v>101.55136246839371</v>
      </c>
      <c r="E8" s="16">
        <f>C8/C7%</f>
        <v>12.378536712718157</v>
      </c>
      <c r="F8" s="7">
        <v>266737</v>
      </c>
      <c r="G8" s="45">
        <v>395365</v>
      </c>
      <c r="H8" s="17">
        <f t="shared" si="0"/>
        <v>148.22278124144756</v>
      </c>
      <c r="I8" s="16">
        <f>G8/G7%</f>
        <v>5.6431111338847444</v>
      </c>
      <c r="J8" s="7">
        <v>2657918</v>
      </c>
      <c r="K8" s="7">
        <v>2574662</v>
      </c>
      <c r="L8" s="17">
        <f t="shared" si="1"/>
        <v>96.867623455652136</v>
      </c>
      <c r="M8" s="16">
        <f>K8/K7%</f>
        <v>15.156475390187724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2"/>
        <v>5986436</v>
      </c>
      <c r="C9" s="11">
        <f t="shared" si="3"/>
        <v>6289771</v>
      </c>
      <c r="D9" s="16">
        <f t="shared" si="4"/>
        <v>105.06703821773088</v>
      </c>
      <c r="E9" s="16">
        <f>C9/C7%</f>
        <v>26.21463078890865</v>
      </c>
      <c r="F9" s="7"/>
      <c r="G9" s="45"/>
      <c r="H9" s="17"/>
      <c r="I9" s="17"/>
      <c r="J9" s="7">
        <v>5986436</v>
      </c>
      <c r="K9" s="7">
        <v>6289771</v>
      </c>
      <c r="L9" s="17">
        <f t="shared" si="1"/>
        <v>105.06703821773088</v>
      </c>
      <c r="M9" s="16">
        <f>K9/K7%</f>
        <v>37.026514304175237</v>
      </c>
      <c r="N9" s="33"/>
      <c r="O9" s="33"/>
      <c r="P9" s="34"/>
      <c r="Q9" s="35"/>
      <c r="R9" s="33"/>
      <c r="S9" s="33"/>
      <c r="T9" s="34"/>
      <c r="U9" s="35"/>
    </row>
    <row r="10" spans="1:24" ht="72" customHeight="1" x14ac:dyDescent="0.25">
      <c r="A10" s="25" t="s">
        <v>9</v>
      </c>
      <c r="B10" s="11">
        <f t="shared" si="2"/>
        <v>3784006</v>
      </c>
      <c r="C10" s="11">
        <f t="shared" si="3"/>
        <v>5461384</v>
      </c>
      <c r="D10" s="16">
        <f t="shared" si="4"/>
        <v>144.32810095967079</v>
      </c>
      <c r="E10" s="16">
        <f>C10/C7%</f>
        <v>22.762063222405565</v>
      </c>
      <c r="F10" s="7">
        <v>3784006</v>
      </c>
      <c r="G10" s="45">
        <v>5461384</v>
      </c>
      <c r="H10" s="17">
        <f t="shared" si="0"/>
        <v>144.32810095967079</v>
      </c>
      <c r="I10" s="16">
        <f>G10/G7%</f>
        <v>77.951252277819222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2"/>
        <v>164491</v>
      </c>
      <c r="C11" s="11">
        <f t="shared" si="3"/>
        <v>101563</v>
      </c>
      <c r="D11" s="16">
        <f t="shared" si="4"/>
        <v>61.743803612355691</v>
      </c>
      <c r="E11" s="16">
        <f>C11/C7%</f>
        <v>0.42329626099486439</v>
      </c>
      <c r="F11" s="7">
        <v>164491</v>
      </c>
      <c r="G11" s="45">
        <v>101563</v>
      </c>
      <c r="H11" s="17">
        <f t="shared" si="0"/>
        <v>61.743803612355691</v>
      </c>
      <c r="I11" s="16">
        <f>G11/G7%</f>
        <v>1.4496257789403115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2"/>
        <v>5384380</v>
      </c>
      <c r="C12" s="11">
        <f t="shared" si="3"/>
        <v>6173986</v>
      </c>
      <c r="D12" s="16">
        <f t="shared" si="4"/>
        <v>114.6647524877516</v>
      </c>
      <c r="E12" s="16">
        <f>C12/C7%</f>
        <v>25.73205979770821</v>
      </c>
      <c r="F12" s="7">
        <v>711591</v>
      </c>
      <c r="G12" s="45">
        <v>924767</v>
      </c>
      <c r="H12" s="17">
        <f t="shared" si="0"/>
        <v>129.95765826155755</v>
      </c>
      <c r="I12" s="16">
        <f>G12/G7%</f>
        <v>13.199354909891349</v>
      </c>
      <c r="J12" s="7">
        <v>4672789</v>
      </c>
      <c r="K12" s="7">
        <v>5249219</v>
      </c>
      <c r="L12" s="17">
        <f t="shared" si="1"/>
        <v>112.33588762514208</v>
      </c>
      <c r="M12" s="16">
        <f>K12/K7%</f>
        <v>30.901010925397514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2"/>
        <v>2381821</v>
      </c>
      <c r="C13" s="11">
        <f t="shared" si="3"/>
        <v>1802644</v>
      </c>
      <c r="D13" s="16">
        <f t="shared" si="4"/>
        <v>75.683437168452201</v>
      </c>
      <c r="E13" s="16">
        <f>C13/C7%</f>
        <v>7.5130949765645596</v>
      </c>
      <c r="F13" s="7"/>
      <c r="G13" s="45"/>
      <c r="H13" s="17"/>
      <c r="I13" s="17"/>
      <c r="J13" s="11">
        <v>2381821</v>
      </c>
      <c r="K13" s="11">
        <v>1802644</v>
      </c>
      <c r="L13" s="17">
        <f t="shared" si="1"/>
        <v>75.683437168452201</v>
      </c>
      <c r="M13" s="16">
        <f>K13/K7%</f>
        <v>10.61177328257828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2"/>
        <v>1690958</v>
      </c>
      <c r="C14" s="11">
        <f t="shared" si="3"/>
        <v>1180964</v>
      </c>
      <c r="D14" s="16">
        <f t="shared" si="4"/>
        <v>69.839936887847003</v>
      </c>
      <c r="E14" s="16"/>
      <c r="F14" s="7"/>
      <c r="G14" s="45"/>
      <c r="H14" s="17"/>
      <c r="I14" s="17"/>
      <c r="J14" s="11">
        <v>1690958</v>
      </c>
      <c r="K14" s="11">
        <v>1180964</v>
      </c>
      <c r="L14" s="17">
        <f t="shared" si="1"/>
        <v>69.839936887847003</v>
      </c>
      <c r="M14" s="16">
        <f>K14/K7%</f>
        <v>6.9520782932663217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2"/>
        <v>34587</v>
      </c>
      <c r="C15" s="11">
        <f t="shared" si="3"/>
        <v>16542</v>
      </c>
      <c r="D15" s="16">
        <f t="shared" si="4"/>
        <v>47.827218319021597</v>
      </c>
      <c r="E15" s="16"/>
      <c r="F15" s="7"/>
      <c r="G15" s="45"/>
      <c r="H15" s="17"/>
      <c r="I15" s="17"/>
      <c r="J15" s="11">
        <v>34587</v>
      </c>
      <c r="K15" s="11">
        <v>16542</v>
      </c>
      <c r="L15" s="17">
        <f t="shared" si="1"/>
        <v>47.827218319021597</v>
      </c>
      <c r="M15" s="16">
        <f>K15/K7%</f>
        <v>9.7379157304720118E-2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2"/>
        <v>293898</v>
      </c>
      <c r="C16" s="11">
        <f t="shared" si="3"/>
        <v>231900</v>
      </c>
      <c r="D16" s="16">
        <f t="shared" si="4"/>
        <v>78.90492619888532</v>
      </c>
      <c r="E16" s="16"/>
      <c r="F16" s="7"/>
      <c r="G16" s="45"/>
      <c r="H16" s="17"/>
      <c r="I16" s="17"/>
      <c r="J16" s="11">
        <v>293898</v>
      </c>
      <c r="K16" s="11">
        <v>231900</v>
      </c>
      <c r="L16" s="17">
        <f t="shared" si="1"/>
        <v>78.90492619888532</v>
      </c>
      <c r="M16" s="16">
        <f>K16/K7%</f>
        <v>1.3651448784285212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2"/>
        <v>359486</v>
      </c>
      <c r="C17" s="11">
        <f t="shared" si="3"/>
        <v>371670</v>
      </c>
      <c r="D17" s="16">
        <f t="shared" si="4"/>
        <v>103.38928358823431</v>
      </c>
      <c r="E17" s="16"/>
      <c r="F17" s="7"/>
      <c r="G17" s="45"/>
      <c r="H17" s="17"/>
      <c r="I17" s="17"/>
      <c r="J17" s="11">
        <v>359486</v>
      </c>
      <c r="K17" s="11">
        <v>371670</v>
      </c>
      <c r="L17" s="17">
        <f t="shared" si="1"/>
        <v>103.38928358823431</v>
      </c>
      <c r="M17" s="16">
        <f>K17/K7%</f>
        <v>2.187940478505944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2"/>
        <v>2892</v>
      </c>
      <c r="C18" s="11">
        <f t="shared" si="3"/>
        <v>1568</v>
      </c>
      <c r="D18" s="16">
        <f t="shared" si="4"/>
        <v>54.218533886583678</v>
      </c>
      <c r="E18" s="16"/>
      <c r="F18" s="7"/>
      <c r="G18" s="45"/>
      <c r="H18" s="17"/>
      <c r="I18" s="17"/>
      <c r="J18" s="11">
        <v>2892</v>
      </c>
      <c r="K18" s="11">
        <v>1568</v>
      </c>
      <c r="L18" s="17">
        <f t="shared" si="1"/>
        <v>54.218533886583678</v>
      </c>
      <c r="M18" s="18">
        <f>K18/K7%</f>
        <v>9.2304750727724063E-3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2"/>
        <v>33764</v>
      </c>
      <c r="C19" s="11">
        <f t="shared" si="3"/>
        <v>34237</v>
      </c>
      <c r="D19" s="16">
        <f t="shared" si="4"/>
        <v>101.40090036725506</v>
      </c>
      <c r="E19" s="16">
        <f>C19/C7%</f>
        <v>0.14269363929463655</v>
      </c>
      <c r="F19" s="7">
        <v>18637</v>
      </c>
      <c r="G19" s="45">
        <v>19657</v>
      </c>
      <c r="H19" s="17">
        <f t="shared" si="0"/>
        <v>105.47298384933197</v>
      </c>
      <c r="I19" s="16">
        <f>G19/G7%</f>
        <v>0.28056766673522543</v>
      </c>
      <c r="J19" s="7">
        <v>15127</v>
      </c>
      <c r="K19" s="7">
        <v>14580</v>
      </c>
      <c r="L19" s="17">
        <f t="shared" si="1"/>
        <v>96.383949229853897</v>
      </c>
      <c r="M19" s="18">
        <f>K19/K7%</f>
        <v>8.5829289898610772E-2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2"/>
        <v>804626</v>
      </c>
      <c r="C20" s="11">
        <f t="shared" si="3"/>
        <v>763182</v>
      </c>
      <c r="D20" s="16">
        <f t="shared" si="4"/>
        <v>94.849284015182207</v>
      </c>
      <c r="E20" s="16">
        <f>C20/C7%</f>
        <v>3.1808048901527388</v>
      </c>
      <c r="F20" s="7"/>
      <c r="G20" s="45"/>
      <c r="H20" s="17"/>
      <c r="I20" s="17"/>
      <c r="J20" s="7">
        <v>804626</v>
      </c>
      <c r="K20" s="7">
        <v>763182</v>
      </c>
      <c r="L20" s="17">
        <f t="shared" si="1"/>
        <v>94.849284015182207</v>
      </c>
      <c r="M20" s="16">
        <f>K20/K7%</f>
        <v>4.4926864968039482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2"/>
        <v>278336</v>
      </c>
      <c r="C21" s="11">
        <f t="shared" si="3"/>
        <v>202913</v>
      </c>
      <c r="D21" s="16">
        <f t="shared" si="4"/>
        <v>72.902175787537359</v>
      </c>
      <c r="E21" s="16">
        <f>C21/C7%</f>
        <v>0.84570477641710973</v>
      </c>
      <c r="F21" s="7"/>
      <c r="G21" s="45"/>
      <c r="H21" s="17"/>
      <c r="I21" s="17"/>
      <c r="J21" s="7">
        <v>278336</v>
      </c>
      <c r="K21" s="7">
        <v>202913</v>
      </c>
      <c r="L21" s="17">
        <f t="shared" si="1"/>
        <v>72.902175787537359</v>
      </c>
      <c r="M21" s="16">
        <f>K21/K7%</f>
        <v>1.194504712016242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2"/>
        <v>34306</v>
      </c>
      <c r="C22" s="11">
        <f t="shared" si="3"/>
        <v>38092</v>
      </c>
      <c r="D22" s="16">
        <f t="shared" si="4"/>
        <v>111.03597038418935</v>
      </c>
      <c r="E22" s="18">
        <f>C22/C7%</f>
        <v>0.15876058381316399</v>
      </c>
      <c r="F22" s="7"/>
      <c r="G22" s="45"/>
      <c r="H22" s="17"/>
      <c r="I22" s="17"/>
      <c r="J22" s="7">
        <v>34306</v>
      </c>
      <c r="K22" s="7">
        <v>38092</v>
      </c>
      <c r="L22" s="17">
        <f t="shared" si="1"/>
        <v>111.03597038418935</v>
      </c>
      <c r="M22" s="18">
        <f>K22/K7%</f>
        <v>0.22423932172962149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156817</v>
      </c>
      <c r="C23" s="11">
        <f>C7-C8-C9-C10-C11-C12-C13-C19-C20-C21-C22</f>
        <v>155562</v>
      </c>
      <c r="D23" s="16">
        <f t="shared" si="4"/>
        <v>99.199704113712158</v>
      </c>
      <c r="E23" s="16">
        <f>C23/C7%</f>
        <v>0.64835435102235162</v>
      </c>
      <c r="F23" s="7">
        <f t="shared" ref="F23:G23" si="5">F7-F8-F9-F10-F11-F12-F13-F19-F20-F21-F22</f>
        <v>107253</v>
      </c>
      <c r="G23" s="45">
        <f t="shared" si="5"/>
        <v>103417</v>
      </c>
      <c r="H23" s="17">
        <f t="shared" si="0"/>
        <v>96.423410067783649</v>
      </c>
      <c r="I23" s="16">
        <f>G23/G7%</f>
        <v>1.4760882327291454</v>
      </c>
      <c r="J23" s="7">
        <f>J7-J8-J9-J12-J13-J19-J20-J21-J22</f>
        <v>49564</v>
      </c>
      <c r="K23" s="7">
        <f>K7-K8-K9-K12-K13-K19-K20-K21-K22</f>
        <v>52145</v>
      </c>
      <c r="L23" s="17">
        <f t="shared" si="1"/>
        <v>105.20740860301832</v>
      </c>
      <c r="M23" s="16">
        <f>K23/K7%</f>
        <v>0.30696627721282982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46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29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12143613</v>
      </c>
      <c r="C27" s="10">
        <f>C29+C30+C31</f>
        <v>11391286</v>
      </c>
      <c r="D27" s="19">
        <f t="shared" ref="D27" si="6">C27/B27%</f>
        <v>93.804751518349605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8986465</v>
      </c>
      <c r="C29" s="11">
        <v>8379285</v>
      </c>
      <c r="D29" s="16">
        <f t="shared" ref="D29:D31" si="7">C29/B29%</f>
        <v>93.243394371424145</v>
      </c>
    </row>
    <row r="30" spans="1:21" ht="58.5" customHeight="1" x14ac:dyDescent="0.25">
      <c r="A30" s="4" t="s">
        <v>28</v>
      </c>
      <c r="B30" s="11">
        <v>2070771</v>
      </c>
      <c r="C30" s="11">
        <v>1998961</v>
      </c>
      <c r="D30" s="16">
        <f t="shared" si="7"/>
        <v>96.53220950071254</v>
      </c>
    </row>
    <row r="31" spans="1:21" ht="80.45" customHeight="1" x14ac:dyDescent="0.25">
      <c r="A31" s="4" t="s">
        <v>26</v>
      </c>
      <c r="B31" s="11">
        <v>1086377</v>
      </c>
      <c r="C31" s="11">
        <v>1013040</v>
      </c>
      <c r="D31" s="16">
        <f t="shared" si="7"/>
        <v>93.2493968484237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2020-09-15T07:47:49Z</dcterms:modified>
</cp:coreProperties>
</file>