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65" windowWidth="14805" windowHeight="7950"/>
  </bookViews>
  <sheets>
    <sheet name="январь-октябрь 2020-2021" sheetId="1" r:id="rId1"/>
  </sheets>
  <definedNames>
    <definedName name="_xlnm.Print_Area" localSheetId="0">'январь-октябрь 2020-2021'!$A$1:$N$31</definedName>
  </definedNames>
  <calcPr calcId="145621"/>
</workbook>
</file>

<file path=xl/calcChain.xml><?xml version="1.0" encoding="utf-8"?>
<calcChain xmlns="http://schemas.openxmlformats.org/spreadsheetml/2006/main">
  <c r="G23" i="1" l="1"/>
  <c r="I9" i="1" l="1"/>
  <c r="F23" i="1" l="1"/>
  <c r="J23" i="1" l="1"/>
  <c r="L21" i="1" l="1"/>
  <c r="M21" i="1"/>
  <c r="L22" i="1"/>
  <c r="M22" i="1"/>
  <c r="K23" i="1"/>
  <c r="M23" i="1" s="1"/>
  <c r="B27" i="1"/>
  <c r="L23" i="1" l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7" i="1"/>
  <c r="B23" i="1" l="1"/>
  <c r="C23" i="1"/>
  <c r="C27" i="1" l="1"/>
  <c r="D31" i="1" l="1"/>
  <c r="D30" i="1"/>
  <c r="D29" i="1"/>
  <c r="I23" i="1"/>
  <c r="I19" i="1"/>
  <c r="H19" i="1"/>
  <c r="I12" i="1"/>
  <c r="H12" i="1"/>
  <c r="I11" i="1"/>
  <c r="H11" i="1"/>
  <c r="I10" i="1"/>
  <c r="H10" i="1"/>
  <c r="I8" i="1"/>
  <c r="H8" i="1"/>
  <c r="H7" i="1"/>
  <c r="L12" i="1" l="1"/>
  <c r="L8" i="1"/>
  <c r="D12" i="1"/>
  <c r="D11" i="1"/>
  <c r="D10" i="1"/>
  <c r="L17" i="1"/>
  <c r="D8" i="1"/>
  <c r="M14" i="1"/>
  <c r="M16" i="1"/>
  <c r="M19" i="1"/>
  <c r="L7" i="1"/>
  <c r="M17" i="1"/>
  <c r="M18" i="1"/>
  <c r="M20" i="1"/>
  <c r="D27" i="1"/>
  <c r="D15" i="1"/>
  <c r="L15" i="1"/>
  <c r="D13" i="1"/>
  <c r="L13" i="1"/>
  <c r="D9" i="1"/>
  <c r="L9" i="1"/>
  <c r="D14" i="1"/>
  <c r="M8" i="1"/>
  <c r="M9" i="1"/>
  <c r="M12" i="1"/>
  <c r="M13" i="1"/>
  <c r="L14" i="1"/>
  <c r="M15" i="1"/>
  <c r="D16" i="1"/>
  <c r="L16" i="1"/>
  <c r="D17" i="1"/>
  <c r="D18" i="1"/>
  <c r="L18" i="1"/>
  <c r="D19" i="1"/>
  <c r="L19" i="1"/>
  <c r="D20" i="1"/>
  <c r="L20" i="1"/>
  <c r="D21" i="1"/>
  <c r="D22" i="1"/>
  <c r="H23" i="1"/>
  <c r="E23" i="1" l="1"/>
  <c r="E19" i="1"/>
  <c r="E9" i="1"/>
  <c r="E13" i="1"/>
  <c r="E10" i="1"/>
  <c r="E8" i="1"/>
  <c r="E12" i="1"/>
  <c r="E11" i="1"/>
  <c r="I7" i="1"/>
  <c r="E20" i="1"/>
  <c r="M7" i="1"/>
  <c r="E22" i="1"/>
  <c r="E21" i="1"/>
  <c r="D7" i="1"/>
  <c r="D23" i="1" l="1"/>
</calcChain>
</file>

<file path=xl/sharedStrings.xml><?xml version="1.0" encoding="utf-8"?>
<sst xmlns="http://schemas.openxmlformats.org/spreadsheetml/2006/main" count="44" uniqueCount="32">
  <si>
    <t>Консолидированный бюджет Российской Федерации</t>
  </si>
  <si>
    <t>в том числе</t>
  </si>
  <si>
    <t>Федеральный бюджет</t>
  </si>
  <si>
    <t>Консолидированный бюджет Республики Мордовия</t>
  </si>
  <si>
    <t>темп роста (%)</t>
  </si>
  <si>
    <t>доля в общих поступ. (%)</t>
  </si>
  <si>
    <t>Поступление налоговых платежей всего</t>
  </si>
  <si>
    <t>Налог на прибыль организаций</t>
  </si>
  <si>
    <t xml:space="preserve">Налог на доходы физических лиц </t>
  </si>
  <si>
    <t>НДС  на товары, реализуемые на территории РФ</t>
  </si>
  <si>
    <t>НДС на товары, ввозимые на территорию РФ</t>
  </si>
  <si>
    <t xml:space="preserve">Акцизы по подакцизным товарам             </t>
  </si>
  <si>
    <t>Имущественные налоги</t>
  </si>
  <si>
    <t>налог на имущество организаций</t>
  </si>
  <si>
    <t>налог на имущество физических  лиц</t>
  </si>
  <si>
    <t>транспортный налог</t>
  </si>
  <si>
    <t>земельный налог</t>
  </si>
  <si>
    <t>налог на игорный бизнес</t>
  </si>
  <si>
    <t>Платежи за пользование природными ресурсами</t>
  </si>
  <si>
    <t xml:space="preserve">Налог, взимаемый  в связи с применением УСНО </t>
  </si>
  <si>
    <t>Единый налог на вмененный доход</t>
  </si>
  <si>
    <t>Единый сельскохозяйственный налог</t>
  </si>
  <si>
    <t>Остальные налоги и сборы</t>
  </si>
  <si>
    <t xml:space="preserve">Страховые  взносы во внебюджетные социальные фонды </t>
  </si>
  <si>
    <t>ВСЕГО</t>
  </si>
  <si>
    <t>Страховые  взносы на обязательное пенсионное страхование</t>
  </si>
  <si>
    <t>Страховые взносы на обязательное социальное страхование</t>
  </si>
  <si>
    <t>Страховые взносы на обязательное медицинское страхование</t>
  </si>
  <si>
    <t>тыс.руб.</t>
  </si>
  <si>
    <t>январь - октябрь 2020 года</t>
  </si>
  <si>
    <t>январь - октябрь 2021 года</t>
  </si>
  <si>
    <t xml:space="preserve">                      Мониторинг поступления администрируемых доходов за январь - октябрь  2020-2021 гг.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</si>
</sst>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"/>
    <numFmt numFmtId="165" formatCode="0.0"/>
    <numFmt numFmtId="166" formatCode="#,##0.000"/>
  </numFmts>
  <fonts count="36" x14ac:knownFonts="1">
    <font>
      <sz val="11"/>
      <color theme="1"/>
      <name val="Calibri"/>
      <family val="2"/>
      <scheme val="minor"/>
    </font>
    <font>
      <b/>
      <i/>
      <sz val="30"/>
      <name val="Arial Cyr"/>
      <charset val="204"/>
    </font>
    <font>
      <sz val="11"/>
      <name val="Calibri"/>
      <family val="2"/>
    </font>
    <font>
      <b/>
      <i/>
      <sz val="18"/>
      <name val="Arial Cyr"/>
      <charset val="204"/>
    </font>
    <font>
      <b/>
      <sz val="22"/>
      <name val="Calibri"/>
      <family val="2"/>
      <charset val="204"/>
    </font>
    <font>
      <b/>
      <sz val="14"/>
      <name val="Times New Roman"/>
      <family val="1"/>
      <charset val="204"/>
    </font>
    <font>
      <sz val="26"/>
      <name val="Arial Narrow"/>
      <family val="2"/>
      <charset val="204"/>
    </font>
    <font>
      <sz val="24"/>
      <name val="Calibri"/>
      <family val="2"/>
    </font>
    <font>
      <sz val="13"/>
      <name val="Calibri"/>
      <family val="2"/>
    </font>
    <font>
      <sz val="26"/>
      <name val="Book Antiqua"/>
      <family val="1"/>
      <charset val="204"/>
    </font>
    <font>
      <sz val="24"/>
      <name val="Arial Narrow"/>
      <family val="2"/>
      <charset val="204"/>
    </font>
    <font>
      <sz val="22"/>
      <name val="Arial Narrow"/>
      <family val="2"/>
      <charset val="204"/>
    </font>
    <font>
      <sz val="20"/>
      <name val="Arial Narrow"/>
      <family val="2"/>
      <charset val="204"/>
    </font>
    <font>
      <sz val="20"/>
      <name val="Calibri"/>
      <family val="2"/>
      <charset val="204"/>
    </font>
    <font>
      <b/>
      <sz val="16"/>
      <name val="Arial Narrow"/>
      <family val="2"/>
      <charset val="204"/>
    </font>
    <font>
      <b/>
      <sz val="26"/>
      <name val="Arial Narrow"/>
      <family val="2"/>
      <charset val="204"/>
    </font>
    <font>
      <i/>
      <sz val="26"/>
      <name val="Arial Narrow"/>
      <family val="2"/>
      <charset val="204"/>
    </font>
    <font>
      <sz val="24"/>
      <name val="Calibri"/>
      <family val="2"/>
      <charset val="204"/>
    </font>
    <font>
      <b/>
      <sz val="24"/>
      <name val="Arial Narrow"/>
      <family val="2"/>
      <charset val="204"/>
    </font>
    <font>
      <b/>
      <i/>
      <sz val="26"/>
      <name val="Arial Narrow"/>
      <family val="2"/>
      <charset val="204"/>
    </font>
    <font>
      <b/>
      <sz val="26"/>
      <name val="Calibri"/>
      <family val="2"/>
      <charset val="204"/>
    </font>
    <font>
      <b/>
      <i/>
      <sz val="22"/>
      <name val="Arial Cyr"/>
      <charset val="204"/>
    </font>
    <font>
      <sz val="26"/>
      <name val="Calibri"/>
      <family val="2"/>
    </font>
    <font>
      <sz val="24"/>
      <color theme="0"/>
      <name val="Calibri"/>
      <family val="2"/>
    </font>
    <font>
      <sz val="24"/>
      <color theme="0"/>
      <name val="Book Antiqua"/>
      <family val="1"/>
      <charset val="204"/>
    </font>
    <font>
      <sz val="22"/>
      <color theme="0"/>
      <name val="Arial Narrow"/>
      <family val="2"/>
      <charset val="204"/>
    </font>
    <font>
      <sz val="20"/>
      <color theme="0"/>
      <name val="Calibri"/>
      <family val="2"/>
      <charset val="204"/>
    </font>
    <font>
      <sz val="20"/>
      <color theme="0"/>
      <name val="Arial Narrow"/>
      <family val="2"/>
      <charset val="204"/>
    </font>
    <font>
      <b/>
      <sz val="26"/>
      <color theme="0"/>
      <name val="Arial Narrow"/>
      <family val="2"/>
      <charset val="204"/>
    </font>
    <font>
      <sz val="26"/>
      <color theme="0"/>
      <name val="Arial Narrow"/>
      <family val="2"/>
      <charset val="204"/>
    </font>
    <font>
      <i/>
      <sz val="26"/>
      <color theme="0"/>
      <name val="Arial Narrow"/>
      <family val="2"/>
      <charset val="204"/>
    </font>
    <font>
      <sz val="11"/>
      <color theme="1"/>
      <name val="Calibri"/>
      <family val="2"/>
    </font>
    <font>
      <sz val="26"/>
      <color theme="1"/>
      <name val="Arial Narrow"/>
      <family val="2"/>
      <charset val="204"/>
    </font>
    <font>
      <sz val="10"/>
      <name val="Arial Cyr"/>
      <charset val="204"/>
    </font>
    <font>
      <sz val="20"/>
      <name val="Calibri"/>
      <family val="2"/>
    </font>
    <font>
      <sz val="26"/>
      <color rgb="FFFF0000"/>
      <name val="Arial Narrow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3" fillId="0" borderId="0"/>
  </cellStyleXfs>
  <cellXfs count="61">
    <xf numFmtId="0" fontId="0" fillId="0" borderId="0" xfId="0"/>
    <xf numFmtId="0" fontId="2" fillId="2" borderId="0" xfId="0" applyFont="1" applyFill="1"/>
    <xf numFmtId="49" fontId="18" fillId="2" borderId="1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14" fontId="20" fillId="2" borderId="0" xfId="0" applyNumberFormat="1" applyFont="1" applyFill="1"/>
    <xf numFmtId="3" fontId="6" fillId="2" borderId="0" xfId="0" applyNumberFormat="1" applyFont="1" applyFill="1" applyBorder="1" applyAlignment="1">
      <alignment horizontal="right" vertical="center"/>
    </xf>
    <xf numFmtId="0" fontId="11" fillId="2" borderId="1" xfId="0" applyFont="1" applyFill="1" applyBorder="1" applyAlignment="1">
      <alignment horizontal="center" vertical="center" wrapText="1"/>
    </xf>
    <xf numFmtId="3" fontId="15" fillId="2" borderId="1" xfId="0" applyNumberFormat="1" applyFont="1" applyFill="1" applyBorder="1" applyAlignment="1">
      <alignment vertical="center" wrapText="1"/>
    </xf>
    <xf numFmtId="3" fontId="6" fillId="2" borderId="1" xfId="0" applyNumberFormat="1" applyFont="1" applyFill="1" applyBorder="1" applyAlignment="1">
      <alignment vertical="center" wrapText="1"/>
    </xf>
    <xf numFmtId="0" fontId="3" fillId="2" borderId="0" xfId="0" applyFont="1" applyFill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164" fontId="15" fillId="2" borderId="1" xfId="0" applyNumberFormat="1" applyFont="1" applyFill="1" applyBorder="1" applyAlignment="1">
      <alignment horizontal="center" vertical="center" wrapText="1"/>
    </xf>
    <xf numFmtId="164" fontId="15" fillId="2" borderId="1" xfId="0" applyNumberFormat="1" applyFont="1" applyFill="1" applyBorder="1" applyAlignment="1">
      <alignment vertical="center" wrapText="1"/>
    </xf>
    <xf numFmtId="164" fontId="16" fillId="2" borderId="1" xfId="0" applyNumberFormat="1" applyFont="1" applyFill="1" applyBorder="1" applyAlignment="1">
      <alignment horizontal="center" vertical="center" wrapText="1"/>
    </xf>
    <xf numFmtId="164" fontId="6" fillId="2" borderId="1" xfId="0" applyNumberFormat="1" applyFont="1" applyFill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 wrapText="1"/>
    </xf>
    <xf numFmtId="164" fontId="19" fillId="2" borderId="1" xfId="0" applyNumberFormat="1" applyFont="1" applyFill="1" applyBorder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0" fontId="4" fillId="2" borderId="0" xfId="0" applyFont="1" applyFill="1" applyBorder="1" applyAlignment="1">
      <alignment horizontal="center"/>
    </xf>
    <xf numFmtId="0" fontId="8" fillId="2" borderId="0" xfId="0" applyFont="1" applyFill="1"/>
    <xf numFmtId="164" fontId="14" fillId="2" borderId="0" xfId="0" applyNumberFormat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3" fontId="17" fillId="2" borderId="0" xfId="0" applyNumberFormat="1" applyFont="1" applyFill="1" applyBorder="1" applyAlignment="1">
      <alignment horizontal="center" vertical="center" wrapText="1"/>
    </xf>
    <xf numFmtId="0" fontId="25" fillId="2" borderId="0" xfId="0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center" vertical="center" wrapText="1"/>
    </xf>
    <xf numFmtId="0" fontId="27" fillId="2" borderId="0" xfId="0" applyFont="1" applyFill="1" applyBorder="1" applyAlignment="1">
      <alignment horizontal="center" vertical="center" wrapText="1"/>
    </xf>
    <xf numFmtId="3" fontId="28" fillId="2" borderId="0" xfId="0" applyNumberFormat="1" applyFont="1" applyFill="1" applyBorder="1" applyAlignment="1">
      <alignment horizontal="center" vertical="center" wrapText="1"/>
    </xf>
    <xf numFmtId="164" fontId="28" fillId="2" borderId="0" xfId="0" applyNumberFormat="1" applyFont="1" applyFill="1" applyBorder="1" applyAlignment="1">
      <alignment horizontal="center" vertical="center" wrapText="1"/>
    </xf>
    <xf numFmtId="3" fontId="29" fillId="2" borderId="0" xfId="0" applyNumberFormat="1" applyFont="1" applyFill="1" applyBorder="1" applyAlignment="1">
      <alignment horizontal="center" vertical="center" wrapText="1"/>
    </xf>
    <xf numFmtId="164" fontId="29" fillId="2" borderId="0" xfId="0" applyNumberFormat="1" applyFont="1" applyFill="1" applyBorder="1" applyAlignment="1">
      <alignment horizontal="center" vertical="center" wrapText="1"/>
    </xf>
    <xf numFmtId="164" fontId="30" fillId="2" borderId="0" xfId="0" applyNumberFormat="1" applyFont="1" applyFill="1" applyBorder="1" applyAlignment="1">
      <alignment horizontal="center" vertical="center" wrapText="1"/>
    </xf>
    <xf numFmtId="4" fontId="29" fillId="2" borderId="0" xfId="0" applyNumberFormat="1" applyFont="1" applyFill="1" applyBorder="1" applyAlignment="1">
      <alignment horizontal="center" vertical="center" wrapText="1"/>
    </xf>
    <xf numFmtId="4" fontId="30" fillId="2" borderId="0" xfId="0" applyNumberFormat="1" applyFont="1" applyFill="1" applyBorder="1" applyAlignment="1">
      <alignment horizontal="center" vertical="center" wrapText="1"/>
    </xf>
    <xf numFmtId="166" fontId="30" fillId="2" borderId="0" xfId="0" applyNumberFormat="1" applyFont="1" applyFill="1" applyBorder="1" applyAlignment="1">
      <alignment horizontal="center" vertical="center" wrapText="1"/>
    </xf>
    <xf numFmtId="0" fontId="8" fillId="2" borderId="0" xfId="0" applyFont="1" applyFill="1" applyBorder="1"/>
    <xf numFmtId="165" fontId="14" fillId="2" borderId="0" xfId="0" applyNumberFormat="1" applyFont="1" applyFill="1" applyBorder="1" applyAlignment="1">
      <alignment horizontal="center" vertical="center" wrapText="1"/>
    </xf>
    <xf numFmtId="0" fontId="2" fillId="2" borderId="0" xfId="0" applyFont="1" applyFill="1" applyBorder="1"/>
    <xf numFmtId="0" fontId="7" fillId="2" borderId="0" xfId="0" applyFont="1" applyFill="1" applyBorder="1" applyAlignment="1"/>
    <xf numFmtId="0" fontId="31" fillId="2" borderId="0" xfId="0" applyFont="1" applyFill="1"/>
    <xf numFmtId="3" fontId="32" fillId="2" borderId="0" xfId="0" applyNumberFormat="1" applyFont="1" applyFill="1" applyBorder="1" applyAlignment="1">
      <alignment horizontal="right" vertical="center"/>
    </xf>
    <xf numFmtId="0" fontId="34" fillId="2" borderId="0" xfId="0" applyFont="1" applyFill="1"/>
    <xf numFmtId="3" fontId="35" fillId="2" borderId="1" xfId="0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3" fontId="15" fillId="2" borderId="1" xfId="0" applyNumberFormat="1" applyFont="1" applyFill="1" applyBorder="1" applyAlignment="1">
      <alignment horizontal="center" vertical="center" wrapText="1"/>
    </xf>
    <xf numFmtId="3" fontId="32" fillId="2" borderId="1" xfId="0" applyNumberFormat="1" applyFont="1" applyFill="1" applyBorder="1" applyAlignment="1">
      <alignment horizontal="center" vertical="center" wrapText="1"/>
    </xf>
    <xf numFmtId="0" fontId="22" fillId="2" borderId="0" xfId="0" applyFont="1" applyFill="1" applyAlignment="1">
      <alignment horizontal="center"/>
    </xf>
    <xf numFmtId="0" fontId="1" fillId="2" borderId="0" xfId="0" applyFont="1" applyFill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23" fillId="2" borderId="0" xfId="0" applyFont="1" applyFill="1" applyBorder="1" applyAlignment="1">
      <alignment horizontal="center"/>
    </xf>
    <xf numFmtId="0" fontId="24" fillId="2" borderId="0" xfId="0" applyFont="1" applyFill="1" applyBorder="1" applyAlignment="1">
      <alignment horizontal="center" vertical="center" wrapText="1"/>
    </xf>
    <xf numFmtId="0" fontId="24" fillId="2" borderId="0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L65"/>
  <sheetViews>
    <sheetView tabSelected="1" view="pageBreakPreview" zoomScale="40" zoomScaleNormal="50" zoomScaleSheetLayoutView="40" workbookViewId="0">
      <selection activeCell="E29" sqref="E29"/>
    </sheetView>
  </sheetViews>
  <sheetFormatPr defaultColWidth="9.140625" defaultRowHeight="15" x14ac:dyDescent="0.25"/>
  <cols>
    <col min="1" max="1" width="91" style="1" customWidth="1"/>
    <col min="2" max="2" width="37" style="1" customWidth="1"/>
    <col min="3" max="3" width="33.42578125" style="1" customWidth="1"/>
    <col min="4" max="4" width="19.42578125" style="1" customWidth="1"/>
    <col min="5" max="5" width="23.5703125" style="1" customWidth="1"/>
    <col min="6" max="6" width="28.28515625" style="1" customWidth="1"/>
    <col min="7" max="7" width="28.28515625" style="41" customWidth="1"/>
    <col min="8" max="8" width="23.42578125" style="1" customWidth="1"/>
    <col min="9" max="9" width="19.85546875" style="1" customWidth="1"/>
    <col min="10" max="10" width="28.140625" style="1" customWidth="1"/>
    <col min="11" max="11" width="27" style="1" customWidth="1"/>
    <col min="12" max="12" width="18" style="1" customWidth="1"/>
    <col min="13" max="13" width="20.140625" style="1" customWidth="1"/>
    <col min="14" max="14" width="0.28515625" style="1" customWidth="1"/>
    <col min="15" max="15" width="23.5703125" style="1" customWidth="1"/>
    <col min="16" max="16" width="22.85546875" style="1" customWidth="1"/>
    <col min="17" max="17" width="18.85546875" style="1" customWidth="1"/>
    <col min="18" max="18" width="23" style="1" customWidth="1"/>
    <col min="19" max="19" width="25.140625" style="1" customWidth="1"/>
    <col min="20" max="20" width="15.7109375" style="1" customWidth="1"/>
    <col min="21" max="21" width="16.42578125" style="1" customWidth="1"/>
    <col min="22" max="22" width="9.140625" style="1" customWidth="1"/>
    <col min="23" max="35" width="9.140625" style="1"/>
    <col min="36" max="53" width="9.140625" style="1" customWidth="1"/>
    <col min="54" max="54" width="0.28515625" style="1" customWidth="1"/>
    <col min="55" max="116" width="9.140625" style="1" hidden="1" customWidth="1"/>
    <col min="117" max="236" width="9.140625" style="1"/>
    <col min="237" max="237" width="4.42578125" style="1" customWidth="1"/>
    <col min="238" max="238" width="33.42578125" style="1" customWidth="1"/>
    <col min="239" max="239" width="13.42578125" style="1" customWidth="1"/>
    <col min="240" max="240" width="13.7109375" style="1" customWidth="1"/>
    <col min="241" max="241" width="9.140625" style="1"/>
    <col min="242" max="242" width="14.140625" style="1" customWidth="1"/>
    <col min="243" max="243" width="11.7109375" style="1" customWidth="1"/>
    <col min="244" max="244" width="9.140625" style="1"/>
    <col min="245" max="245" width="12.7109375" style="1" customWidth="1"/>
    <col min="246" max="246" width="14" style="1" customWidth="1"/>
    <col min="247" max="247" width="9.140625" style="1"/>
    <col min="248" max="248" width="11.42578125" style="1" customWidth="1"/>
    <col min="249" max="249" width="11.140625" style="1" customWidth="1"/>
    <col min="250" max="16384" width="9.140625" style="1"/>
  </cols>
  <sheetData>
    <row r="1" spans="1:24" ht="40.9" customHeight="1" x14ac:dyDescent="0.25">
      <c r="A1" s="49" t="s">
        <v>31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18"/>
    </row>
    <row r="2" spans="1:24" ht="26.45" customHeight="1" x14ac:dyDescent="0.45">
      <c r="A2" s="10"/>
      <c r="B2" s="10"/>
      <c r="C2" s="10"/>
      <c r="D2" s="10"/>
      <c r="E2" s="10"/>
      <c r="M2" s="43" t="s">
        <v>28</v>
      </c>
      <c r="T2" s="19"/>
      <c r="U2" s="19"/>
    </row>
    <row r="3" spans="1:24" s="20" customFormat="1" ht="33.6" customHeight="1" x14ac:dyDescent="0.5">
      <c r="A3" s="50"/>
      <c r="B3" s="51" t="s">
        <v>0</v>
      </c>
      <c r="C3" s="51"/>
      <c r="D3" s="51"/>
      <c r="E3" s="52"/>
      <c r="F3" s="58" t="s">
        <v>1</v>
      </c>
      <c r="G3" s="59"/>
      <c r="H3" s="59"/>
      <c r="I3" s="59"/>
      <c r="J3" s="59"/>
      <c r="K3" s="59"/>
      <c r="L3" s="59"/>
      <c r="M3" s="60"/>
      <c r="N3" s="40"/>
      <c r="O3" s="40"/>
      <c r="P3" s="40"/>
      <c r="Q3" s="40"/>
      <c r="R3" s="40"/>
      <c r="S3" s="40"/>
      <c r="T3" s="40"/>
      <c r="U3" s="40"/>
    </row>
    <row r="4" spans="1:24" s="20" customFormat="1" ht="33.6" customHeight="1" x14ac:dyDescent="0.5">
      <c r="A4" s="50"/>
      <c r="B4" s="51"/>
      <c r="C4" s="51"/>
      <c r="D4" s="51"/>
      <c r="E4" s="52"/>
      <c r="F4" s="53" t="s">
        <v>2</v>
      </c>
      <c r="G4" s="53"/>
      <c r="H4" s="53"/>
      <c r="I4" s="53"/>
      <c r="J4" s="54" t="s">
        <v>3</v>
      </c>
      <c r="K4" s="54"/>
      <c r="L4" s="54"/>
      <c r="M4" s="54"/>
      <c r="N4" s="55"/>
      <c r="O4" s="55"/>
      <c r="P4" s="55"/>
      <c r="Q4" s="55"/>
      <c r="R4" s="55"/>
      <c r="S4" s="55"/>
      <c r="T4" s="55"/>
      <c r="U4" s="55"/>
    </row>
    <row r="5" spans="1:24" s="20" customFormat="1" ht="62.45" customHeight="1" x14ac:dyDescent="0.3">
      <c r="A5" s="50"/>
      <c r="B5" s="51"/>
      <c r="C5" s="51"/>
      <c r="D5" s="51"/>
      <c r="E5" s="52"/>
      <c r="F5" s="53"/>
      <c r="G5" s="53"/>
      <c r="H5" s="53"/>
      <c r="I5" s="53"/>
      <c r="J5" s="54"/>
      <c r="K5" s="54"/>
      <c r="L5" s="54"/>
      <c r="M5" s="54"/>
      <c r="N5" s="56"/>
      <c r="O5" s="56"/>
      <c r="P5" s="56"/>
      <c r="Q5" s="56"/>
      <c r="R5" s="57"/>
      <c r="S5" s="57"/>
      <c r="T5" s="57"/>
      <c r="U5" s="57"/>
      <c r="W5" s="37"/>
      <c r="X5" s="37"/>
    </row>
    <row r="6" spans="1:24" s="20" customFormat="1" ht="100.5" customHeight="1" x14ac:dyDescent="0.3">
      <c r="A6" s="50"/>
      <c r="B6" s="7" t="s">
        <v>29</v>
      </c>
      <c r="C6" s="7" t="s">
        <v>30</v>
      </c>
      <c r="D6" s="3" t="s">
        <v>4</v>
      </c>
      <c r="E6" s="3" t="s">
        <v>5</v>
      </c>
      <c r="F6" s="7" t="s">
        <v>29</v>
      </c>
      <c r="G6" s="7" t="s">
        <v>30</v>
      </c>
      <c r="H6" s="11" t="s">
        <v>4</v>
      </c>
      <c r="I6" s="3" t="s">
        <v>5</v>
      </c>
      <c r="J6" s="7" t="s">
        <v>29</v>
      </c>
      <c r="K6" s="7" t="s">
        <v>30</v>
      </c>
      <c r="L6" s="11" t="s">
        <v>4</v>
      </c>
      <c r="M6" s="3" t="s">
        <v>5</v>
      </c>
      <c r="N6" s="26"/>
      <c r="O6" s="26"/>
      <c r="P6" s="27"/>
      <c r="Q6" s="28"/>
      <c r="R6" s="26"/>
      <c r="S6" s="26"/>
      <c r="T6" s="27"/>
      <c r="U6" s="28"/>
      <c r="W6" s="21"/>
      <c r="X6" s="38"/>
    </row>
    <row r="7" spans="1:24" ht="78.599999999999994" customHeight="1" x14ac:dyDescent="0.25">
      <c r="A7" s="22" t="s">
        <v>6</v>
      </c>
      <c r="B7" s="8">
        <f>F7+J7</f>
        <v>32209244</v>
      </c>
      <c r="C7" s="8">
        <f>G7+K7</f>
        <v>38558219</v>
      </c>
      <c r="D7" s="12">
        <f>C7/B7%</f>
        <v>119.71165482803632</v>
      </c>
      <c r="E7" s="13"/>
      <c r="F7" s="46">
        <v>9852758</v>
      </c>
      <c r="G7" s="46">
        <v>12724913</v>
      </c>
      <c r="H7" s="12">
        <f t="shared" ref="H7:H23" si="0">G7/F7%</f>
        <v>129.15077179404994</v>
      </c>
      <c r="I7" s="12">
        <f>G7/C7%</f>
        <v>33.001817329789013</v>
      </c>
      <c r="J7" s="46">
        <v>22356486</v>
      </c>
      <c r="K7" s="46">
        <v>25833306</v>
      </c>
      <c r="L7" s="12">
        <f t="shared" ref="L7:L23" si="1">K7/J7%</f>
        <v>115.55172847825907</v>
      </c>
      <c r="M7" s="12">
        <f>K7/C7%</f>
        <v>66.99818267021098</v>
      </c>
      <c r="N7" s="29"/>
      <c r="O7" s="29"/>
      <c r="P7" s="30"/>
      <c r="Q7" s="30"/>
      <c r="R7" s="29"/>
      <c r="S7" s="29"/>
      <c r="T7" s="30"/>
      <c r="U7" s="30"/>
      <c r="W7" s="39"/>
      <c r="X7" s="39"/>
    </row>
    <row r="8" spans="1:24" ht="47.45" customHeight="1" x14ac:dyDescent="0.25">
      <c r="A8" s="23" t="s">
        <v>7</v>
      </c>
      <c r="B8" s="9">
        <f t="shared" ref="B8:B22" si="2">F8+J8</f>
        <v>3972146</v>
      </c>
      <c r="C8" s="9">
        <f t="shared" ref="C8:C22" si="3">G8+K8</f>
        <v>5588254</v>
      </c>
      <c r="D8" s="14">
        <f t="shared" ref="D8:D23" si="4">C8/B8%</f>
        <v>140.68601707993614</v>
      </c>
      <c r="E8" s="14">
        <f>C8/C7%</f>
        <v>14.493029359058312</v>
      </c>
      <c r="F8" s="45">
        <v>535141</v>
      </c>
      <c r="G8" s="45">
        <v>691574</v>
      </c>
      <c r="H8" s="15">
        <f t="shared" si="0"/>
        <v>129.23210892082648</v>
      </c>
      <c r="I8" s="14">
        <f>G8/G7%</f>
        <v>5.4348033656497297</v>
      </c>
      <c r="J8" s="45">
        <v>3437005</v>
      </c>
      <c r="K8" s="45">
        <v>4896680</v>
      </c>
      <c r="L8" s="15">
        <f t="shared" si="1"/>
        <v>142.46938831919067</v>
      </c>
      <c r="M8" s="14">
        <f>K8/K7%</f>
        <v>18.954910378098724</v>
      </c>
      <c r="N8" s="31"/>
      <c r="O8" s="31"/>
      <c r="P8" s="32"/>
      <c r="Q8" s="33"/>
      <c r="R8" s="31"/>
      <c r="S8" s="31"/>
      <c r="T8" s="32"/>
      <c r="U8" s="32"/>
    </row>
    <row r="9" spans="1:24" ht="66.75" customHeight="1" x14ac:dyDescent="0.25">
      <c r="A9" s="23" t="s">
        <v>8</v>
      </c>
      <c r="B9" s="9">
        <f t="shared" si="2"/>
        <v>8184052</v>
      </c>
      <c r="C9" s="9">
        <f t="shared" si="3"/>
        <v>9042875</v>
      </c>
      <c r="D9" s="14">
        <f t="shared" si="4"/>
        <v>110.49386049844257</v>
      </c>
      <c r="E9" s="14">
        <f>C9/C7%</f>
        <v>23.452522534819359</v>
      </c>
      <c r="F9" s="44"/>
      <c r="G9" s="47">
        <v>66148</v>
      </c>
      <c r="H9" s="15"/>
      <c r="I9" s="14">
        <f>G9/G8%</f>
        <v>9.5648477241770227</v>
      </c>
      <c r="J9" s="45">
        <v>8184052</v>
      </c>
      <c r="K9" s="45">
        <v>8976727</v>
      </c>
      <c r="L9" s="15">
        <f t="shared" si="1"/>
        <v>109.68560561443158</v>
      </c>
      <c r="M9" s="14">
        <f>K9/K7%</f>
        <v>34.748657411482682</v>
      </c>
      <c r="N9" s="31"/>
      <c r="O9" s="31"/>
      <c r="P9" s="32"/>
      <c r="Q9" s="33"/>
      <c r="R9" s="31"/>
      <c r="S9" s="31"/>
      <c r="T9" s="32"/>
      <c r="U9" s="33"/>
    </row>
    <row r="10" spans="1:24" ht="72" customHeight="1" x14ac:dyDescent="0.25">
      <c r="A10" s="23" t="s">
        <v>9</v>
      </c>
      <c r="B10" s="9">
        <f t="shared" si="2"/>
        <v>7798058</v>
      </c>
      <c r="C10" s="9">
        <f t="shared" si="3"/>
        <v>10197005</v>
      </c>
      <c r="D10" s="14">
        <f t="shared" si="4"/>
        <v>130.76339006455197</v>
      </c>
      <c r="E10" s="14">
        <f>C10/C7%</f>
        <v>26.445736510807201</v>
      </c>
      <c r="F10" s="45">
        <v>7798058</v>
      </c>
      <c r="G10" s="45">
        <v>10197005</v>
      </c>
      <c r="H10" s="15">
        <f t="shared" si="0"/>
        <v>130.76339006455197</v>
      </c>
      <c r="I10" s="14">
        <f>G10/G7%</f>
        <v>80.13418244981321</v>
      </c>
      <c r="J10" s="44"/>
      <c r="K10" s="44"/>
      <c r="L10" s="15"/>
      <c r="M10" s="15"/>
      <c r="N10" s="31"/>
      <c r="O10" s="31"/>
      <c r="P10" s="32"/>
      <c r="Q10" s="32"/>
      <c r="R10" s="31"/>
      <c r="S10" s="31"/>
      <c r="T10" s="32"/>
      <c r="U10" s="32"/>
    </row>
    <row r="11" spans="1:24" ht="70.150000000000006" customHeight="1" x14ac:dyDescent="0.25">
      <c r="A11" s="23" t="s">
        <v>10</v>
      </c>
      <c r="B11" s="9">
        <f t="shared" si="2"/>
        <v>147182</v>
      </c>
      <c r="C11" s="9">
        <f t="shared" si="3"/>
        <v>249938</v>
      </c>
      <c r="D11" s="14">
        <f t="shared" si="4"/>
        <v>169.81560245138672</v>
      </c>
      <c r="E11" s="14">
        <f>C11/C7%</f>
        <v>0.64820939992067583</v>
      </c>
      <c r="F11" s="45">
        <v>147182</v>
      </c>
      <c r="G11" s="45">
        <v>249938</v>
      </c>
      <c r="H11" s="15">
        <f t="shared" si="0"/>
        <v>169.81560245138672</v>
      </c>
      <c r="I11" s="14">
        <f>G11/G7%</f>
        <v>1.9641627412305294</v>
      </c>
      <c r="J11" s="44"/>
      <c r="K11" s="44"/>
      <c r="L11" s="15"/>
      <c r="M11" s="15"/>
      <c r="N11" s="31"/>
      <c r="O11" s="31"/>
      <c r="P11" s="32"/>
      <c r="Q11" s="32"/>
      <c r="R11" s="31"/>
      <c r="S11" s="31"/>
      <c r="T11" s="32"/>
      <c r="U11" s="32"/>
    </row>
    <row r="12" spans="1:24" ht="64.5" customHeight="1" x14ac:dyDescent="0.25">
      <c r="A12" s="23" t="s">
        <v>11</v>
      </c>
      <c r="B12" s="9">
        <f t="shared" si="2"/>
        <v>7881826</v>
      </c>
      <c r="C12" s="9">
        <f t="shared" si="3"/>
        <v>7966032</v>
      </c>
      <c r="D12" s="14">
        <f t="shared" si="4"/>
        <v>101.06835649505585</v>
      </c>
      <c r="E12" s="14">
        <f>C12/C7%</f>
        <v>20.659750908100811</v>
      </c>
      <c r="F12" s="45">
        <v>1224831</v>
      </c>
      <c r="G12" s="45">
        <v>1354409</v>
      </c>
      <c r="H12" s="15">
        <f t="shared" si="0"/>
        <v>110.5792554238095</v>
      </c>
      <c r="I12" s="14">
        <f>G12/G7%</f>
        <v>10.643758428839552</v>
      </c>
      <c r="J12" s="45">
        <v>6656995</v>
      </c>
      <c r="K12" s="45">
        <v>6611623</v>
      </c>
      <c r="L12" s="15">
        <f t="shared" si="1"/>
        <v>99.31843121408383</v>
      </c>
      <c r="M12" s="14">
        <f>K12/K7%</f>
        <v>25.593406434313906</v>
      </c>
      <c r="N12" s="31"/>
      <c r="O12" s="31"/>
      <c r="P12" s="32"/>
      <c r="Q12" s="33"/>
      <c r="R12" s="31"/>
      <c r="S12" s="31"/>
      <c r="T12" s="32"/>
      <c r="U12" s="32"/>
    </row>
    <row r="13" spans="1:24" ht="44.45" customHeight="1" x14ac:dyDescent="0.25">
      <c r="A13" s="24" t="s">
        <v>12</v>
      </c>
      <c r="B13" s="9">
        <f t="shared" si="2"/>
        <v>2586153</v>
      </c>
      <c r="C13" s="9">
        <f t="shared" si="3"/>
        <v>3405684</v>
      </c>
      <c r="D13" s="14">
        <f t="shared" si="4"/>
        <v>131.68919240276969</v>
      </c>
      <c r="E13" s="14">
        <f>C13/C7%</f>
        <v>8.8325760066874466</v>
      </c>
      <c r="F13" s="44"/>
      <c r="G13" s="44"/>
      <c r="H13" s="15"/>
      <c r="I13" s="15"/>
      <c r="J13" s="45">
        <v>2586153</v>
      </c>
      <c r="K13" s="45">
        <v>3405684</v>
      </c>
      <c r="L13" s="15">
        <f t="shared" si="1"/>
        <v>131.68919240276969</v>
      </c>
      <c r="M13" s="14">
        <f>K13/K7%</f>
        <v>13.183306852014992</v>
      </c>
      <c r="N13" s="31"/>
      <c r="O13" s="31"/>
      <c r="P13" s="32"/>
      <c r="Q13" s="33"/>
      <c r="R13" s="31"/>
      <c r="S13" s="31"/>
      <c r="T13" s="32"/>
      <c r="U13" s="33"/>
    </row>
    <row r="14" spans="1:24" ht="60.75" customHeight="1" x14ac:dyDescent="0.25">
      <c r="A14" s="4" t="s">
        <v>13</v>
      </c>
      <c r="B14" s="9">
        <f t="shared" si="2"/>
        <v>1556943</v>
      </c>
      <c r="C14" s="9">
        <f t="shared" si="3"/>
        <v>2304929</v>
      </c>
      <c r="D14" s="14">
        <f t="shared" si="4"/>
        <v>148.04196428514081</v>
      </c>
      <c r="E14" s="14"/>
      <c r="F14" s="44"/>
      <c r="G14" s="44"/>
      <c r="H14" s="15"/>
      <c r="I14" s="15"/>
      <c r="J14" s="45">
        <v>1556943</v>
      </c>
      <c r="K14" s="45">
        <v>2304929</v>
      </c>
      <c r="L14" s="15">
        <f t="shared" si="1"/>
        <v>148.04196428514081</v>
      </c>
      <c r="M14" s="14">
        <f>K14/K7%</f>
        <v>8.9223152468367779</v>
      </c>
      <c r="N14" s="31"/>
      <c r="O14" s="31"/>
      <c r="P14" s="32"/>
      <c r="Q14" s="32"/>
      <c r="R14" s="31"/>
      <c r="S14" s="31"/>
      <c r="T14" s="32"/>
      <c r="U14" s="32"/>
    </row>
    <row r="15" spans="1:24" ht="64.5" customHeight="1" x14ac:dyDescent="0.25">
      <c r="A15" s="4" t="s">
        <v>14</v>
      </c>
      <c r="B15" s="9">
        <f t="shared" si="2"/>
        <v>66628</v>
      </c>
      <c r="C15" s="9">
        <f t="shared" si="3"/>
        <v>69699</v>
      </c>
      <c r="D15" s="14">
        <f t="shared" si="4"/>
        <v>104.60917332052591</v>
      </c>
      <c r="E15" s="14"/>
      <c r="F15" s="44"/>
      <c r="G15" s="44"/>
      <c r="H15" s="15"/>
      <c r="I15" s="15"/>
      <c r="J15" s="45">
        <v>66628</v>
      </c>
      <c r="K15" s="45">
        <v>69699</v>
      </c>
      <c r="L15" s="15">
        <f t="shared" si="1"/>
        <v>104.60917332052591</v>
      </c>
      <c r="M15" s="14">
        <f>K15/K7%</f>
        <v>0.26980286611400028</v>
      </c>
      <c r="N15" s="31"/>
      <c r="O15" s="31"/>
      <c r="P15" s="32"/>
      <c r="Q15" s="32"/>
      <c r="R15" s="31"/>
      <c r="S15" s="31"/>
      <c r="T15" s="32"/>
      <c r="U15" s="32"/>
    </row>
    <row r="16" spans="1:24" ht="43.9" customHeight="1" x14ac:dyDescent="0.25">
      <c r="A16" s="4" t="s">
        <v>15</v>
      </c>
      <c r="B16" s="9">
        <f t="shared" si="2"/>
        <v>488032</v>
      </c>
      <c r="C16" s="9">
        <f t="shared" si="3"/>
        <v>481881</v>
      </c>
      <c r="D16" s="14">
        <f t="shared" si="4"/>
        <v>98.739631827421164</v>
      </c>
      <c r="E16" s="14"/>
      <c r="F16" s="44"/>
      <c r="G16" s="44"/>
      <c r="H16" s="15"/>
      <c r="I16" s="15"/>
      <c r="J16" s="45">
        <v>488032</v>
      </c>
      <c r="K16" s="45">
        <v>481881</v>
      </c>
      <c r="L16" s="15">
        <f t="shared" si="1"/>
        <v>98.739631827421164</v>
      </c>
      <c r="M16" s="14">
        <f>K16/K7%</f>
        <v>1.8653477801099092</v>
      </c>
      <c r="N16" s="31"/>
      <c r="O16" s="31"/>
      <c r="P16" s="32"/>
      <c r="Q16" s="32"/>
      <c r="R16" s="31"/>
      <c r="S16" s="31"/>
      <c r="T16" s="32"/>
      <c r="U16" s="32"/>
    </row>
    <row r="17" spans="1:21" ht="42.6" customHeight="1" x14ac:dyDescent="0.25">
      <c r="A17" s="4" t="s">
        <v>16</v>
      </c>
      <c r="B17" s="9">
        <f t="shared" si="2"/>
        <v>472590</v>
      </c>
      <c r="C17" s="9">
        <f t="shared" si="3"/>
        <v>547131</v>
      </c>
      <c r="D17" s="14">
        <f t="shared" si="4"/>
        <v>115.7728686599378</v>
      </c>
      <c r="E17" s="14"/>
      <c r="F17" s="44"/>
      <c r="G17" s="44"/>
      <c r="H17" s="15"/>
      <c r="I17" s="15"/>
      <c r="J17" s="45">
        <v>472590</v>
      </c>
      <c r="K17" s="45">
        <v>547131</v>
      </c>
      <c r="L17" s="15">
        <f t="shared" si="1"/>
        <v>115.7728686599378</v>
      </c>
      <c r="M17" s="14">
        <f>K17/K7%</f>
        <v>2.1179286925181007</v>
      </c>
      <c r="N17" s="31"/>
      <c r="O17" s="31"/>
      <c r="P17" s="32"/>
      <c r="Q17" s="32"/>
      <c r="R17" s="31"/>
      <c r="S17" s="31"/>
      <c r="T17" s="32"/>
      <c r="U17" s="32"/>
    </row>
    <row r="18" spans="1:21" ht="39" customHeight="1" x14ac:dyDescent="0.25">
      <c r="A18" s="4" t="s">
        <v>17</v>
      </c>
      <c r="B18" s="9">
        <f t="shared" si="2"/>
        <v>1960</v>
      </c>
      <c r="C18" s="9">
        <f t="shared" si="3"/>
        <v>2044</v>
      </c>
      <c r="D18" s="14">
        <f t="shared" si="4"/>
        <v>104.28571428571428</v>
      </c>
      <c r="E18" s="14"/>
      <c r="F18" s="44"/>
      <c r="G18" s="44"/>
      <c r="H18" s="15"/>
      <c r="I18" s="15"/>
      <c r="J18" s="45">
        <v>1960</v>
      </c>
      <c r="K18" s="45">
        <v>2044</v>
      </c>
      <c r="L18" s="15">
        <f t="shared" si="1"/>
        <v>104.28571428571428</v>
      </c>
      <c r="M18" s="16">
        <f>K18/K7%</f>
        <v>7.9122664362044869E-3</v>
      </c>
      <c r="N18" s="31"/>
      <c r="O18" s="31"/>
      <c r="P18" s="32"/>
      <c r="Q18" s="34"/>
      <c r="R18" s="31"/>
      <c r="S18" s="31"/>
      <c r="T18" s="32"/>
      <c r="U18" s="32"/>
    </row>
    <row r="19" spans="1:21" ht="63" customHeight="1" x14ac:dyDescent="0.25">
      <c r="A19" s="23" t="s">
        <v>18</v>
      </c>
      <c r="B19" s="9">
        <f t="shared" si="2"/>
        <v>45549</v>
      </c>
      <c r="C19" s="9">
        <f t="shared" si="3"/>
        <v>60094</v>
      </c>
      <c r="D19" s="14">
        <f t="shared" si="4"/>
        <v>131.93264396583899</v>
      </c>
      <c r="E19" s="14">
        <f>C19/C7%</f>
        <v>0.15585263416860617</v>
      </c>
      <c r="F19" s="45">
        <v>25266</v>
      </c>
      <c r="G19" s="45">
        <v>28564</v>
      </c>
      <c r="H19" s="15">
        <f t="shared" si="0"/>
        <v>113.05311485791182</v>
      </c>
      <c r="I19" s="14">
        <f>G19/G7%</f>
        <v>0.22447304747780986</v>
      </c>
      <c r="J19" s="45">
        <v>20283</v>
      </c>
      <c r="K19" s="45">
        <v>31530</v>
      </c>
      <c r="L19" s="15">
        <f t="shared" si="1"/>
        <v>155.45037716314152</v>
      </c>
      <c r="M19" s="16">
        <f>K19/K7%</f>
        <v>0.1220517420418432</v>
      </c>
      <c r="N19" s="31"/>
      <c r="O19" s="31"/>
      <c r="P19" s="32"/>
      <c r="Q19" s="35"/>
      <c r="R19" s="31"/>
      <c r="S19" s="31"/>
      <c r="T19" s="32"/>
      <c r="U19" s="32"/>
    </row>
    <row r="20" spans="1:21" ht="58.9" customHeight="1" x14ac:dyDescent="0.25">
      <c r="A20" s="4" t="s">
        <v>19</v>
      </c>
      <c r="B20" s="9">
        <f t="shared" si="2"/>
        <v>1076139</v>
      </c>
      <c r="C20" s="9">
        <f t="shared" si="3"/>
        <v>1635715</v>
      </c>
      <c r="D20" s="14">
        <f t="shared" si="4"/>
        <v>151.9984871842764</v>
      </c>
      <c r="E20" s="14">
        <f>C20/C7%</f>
        <v>4.242195418828862</v>
      </c>
      <c r="F20" s="44"/>
      <c r="G20" s="44"/>
      <c r="H20" s="15"/>
      <c r="I20" s="15"/>
      <c r="J20" s="45">
        <v>1076139</v>
      </c>
      <c r="K20" s="45">
        <v>1635715</v>
      </c>
      <c r="L20" s="15">
        <f t="shared" si="1"/>
        <v>151.9984871842764</v>
      </c>
      <c r="M20" s="14">
        <f>K20/K7%</f>
        <v>6.3318066994599915</v>
      </c>
      <c r="N20" s="31"/>
      <c r="O20" s="31"/>
      <c r="P20" s="32"/>
      <c r="Q20" s="33"/>
      <c r="R20" s="31"/>
      <c r="S20" s="31"/>
      <c r="T20" s="32"/>
      <c r="U20" s="33"/>
    </row>
    <row r="21" spans="1:21" ht="49.9" customHeight="1" x14ac:dyDescent="0.25">
      <c r="A21" s="4" t="s">
        <v>20</v>
      </c>
      <c r="B21" s="9">
        <f t="shared" si="2"/>
        <v>285585</v>
      </c>
      <c r="C21" s="9">
        <f t="shared" si="3"/>
        <v>79753</v>
      </c>
      <c r="D21" s="14">
        <f t="shared" si="4"/>
        <v>27.926186599436246</v>
      </c>
      <c r="E21" s="14">
        <f>C21/C7%</f>
        <v>0.20683787287996885</v>
      </c>
      <c r="F21" s="44"/>
      <c r="G21" s="44"/>
      <c r="H21" s="15"/>
      <c r="I21" s="15"/>
      <c r="J21" s="45">
        <v>285585</v>
      </c>
      <c r="K21" s="45">
        <v>79753</v>
      </c>
      <c r="L21" s="15">
        <f t="shared" si="1"/>
        <v>27.926186599436246</v>
      </c>
      <c r="M21" s="14">
        <f>K21/K7%</f>
        <v>0.30872161696996892</v>
      </c>
      <c r="N21" s="31"/>
      <c r="O21" s="31"/>
      <c r="P21" s="32"/>
      <c r="Q21" s="32"/>
      <c r="R21" s="31"/>
      <c r="S21" s="31"/>
      <c r="T21" s="32"/>
      <c r="U21" s="33"/>
    </row>
    <row r="22" spans="1:21" ht="55.15" customHeight="1" x14ac:dyDescent="0.25">
      <c r="A22" s="4" t="s">
        <v>21</v>
      </c>
      <c r="B22" s="9">
        <f t="shared" si="2"/>
        <v>43614</v>
      </c>
      <c r="C22" s="9">
        <f t="shared" si="3"/>
        <v>120347</v>
      </c>
      <c r="D22" s="14">
        <f t="shared" si="4"/>
        <v>275.93662585408356</v>
      </c>
      <c r="E22" s="16">
        <f>C22/C7%</f>
        <v>0.31211763178169616</v>
      </c>
      <c r="F22" s="44"/>
      <c r="G22" s="44"/>
      <c r="H22" s="15"/>
      <c r="I22" s="15"/>
      <c r="J22" s="45">
        <v>43614</v>
      </c>
      <c r="K22" s="45">
        <v>120347</v>
      </c>
      <c r="L22" s="15">
        <f t="shared" si="1"/>
        <v>275.93662585408356</v>
      </c>
      <c r="M22" s="16">
        <f>K22/K7%</f>
        <v>0.46585984774848405</v>
      </c>
      <c r="N22" s="31"/>
      <c r="O22" s="31"/>
      <c r="P22" s="32"/>
      <c r="Q22" s="32"/>
      <c r="R22" s="31"/>
      <c r="S22" s="31"/>
      <c r="T22" s="32"/>
      <c r="U22" s="35"/>
    </row>
    <row r="23" spans="1:21" ht="42.75" customHeight="1" x14ac:dyDescent="0.25">
      <c r="A23" s="23" t="s">
        <v>22</v>
      </c>
      <c r="B23" s="9">
        <f>B7-B8-B9-B10-B11-B12-B13-B19-B20-B21-B22</f>
        <v>188940</v>
      </c>
      <c r="C23" s="9">
        <f>C7-C8-C9-C10-C11-C12-C13-C19-C20-C21-C22</f>
        <v>212522</v>
      </c>
      <c r="D23" s="14">
        <f t="shared" si="4"/>
        <v>112.48121096644437</v>
      </c>
      <c r="E23" s="14">
        <f>C23/C7%</f>
        <v>0.5511717229470583</v>
      </c>
      <c r="F23" s="45">
        <f>F7-F8-F10-F11-F12-F19</f>
        <v>122280</v>
      </c>
      <c r="G23" s="45">
        <f>G7-G8-G9-G10-G11-G12-G19</f>
        <v>137275</v>
      </c>
      <c r="H23" s="15">
        <f t="shared" si="0"/>
        <v>112.262839385018</v>
      </c>
      <c r="I23" s="14">
        <f>G23/G7%</f>
        <v>1.0787893009563208</v>
      </c>
      <c r="J23" s="45">
        <f>J7-J8-J9-J12-J13-J19-J20-J21-J22</f>
        <v>66660</v>
      </c>
      <c r="K23" s="45">
        <f>K7-K8-K9-K12-K13-K19-K20-K21-K22</f>
        <v>75247</v>
      </c>
      <c r="L23" s="15">
        <f t="shared" si="1"/>
        <v>112.88178817881787</v>
      </c>
      <c r="M23" s="14">
        <f>K23/K7%</f>
        <v>0.29127901786941246</v>
      </c>
      <c r="N23" s="31"/>
      <c r="O23" s="31"/>
      <c r="P23" s="32"/>
      <c r="Q23" s="36"/>
      <c r="R23" s="31"/>
      <c r="S23" s="31"/>
      <c r="T23" s="32"/>
      <c r="U23" s="33"/>
    </row>
    <row r="24" spans="1:21" ht="15" customHeight="1" x14ac:dyDescent="0.25">
      <c r="A24" s="25"/>
      <c r="B24" s="6"/>
      <c r="C24" s="6"/>
      <c r="D24" s="6"/>
      <c r="E24" s="6"/>
      <c r="F24" s="6"/>
      <c r="G24" s="42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</row>
    <row r="25" spans="1:21" ht="11.45" customHeight="1" x14ac:dyDescent="0.25"/>
    <row r="26" spans="1:21" ht="87.75" customHeight="1" x14ac:dyDescent="0.25">
      <c r="A26" s="2" t="s">
        <v>23</v>
      </c>
      <c r="B26" s="7" t="s">
        <v>29</v>
      </c>
      <c r="C26" s="7" t="s">
        <v>30</v>
      </c>
      <c r="D26" s="3" t="s">
        <v>4</v>
      </c>
    </row>
    <row r="27" spans="1:21" ht="51" customHeight="1" x14ac:dyDescent="0.25">
      <c r="A27" s="4" t="s">
        <v>24</v>
      </c>
      <c r="B27" s="8">
        <f>B29+B30+B31</f>
        <v>14801714</v>
      </c>
      <c r="C27" s="8">
        <f>C29+C30+C31</f>
        <v>17613640</v>
      </c>
      <c r="D27" s="17">
        <f t="shared" ref="D27" si="5">C27/B27%</f>
        <v>118.9972999072945</v>
      </c>
    </row>
    <row r="28" spans="1:21" ht="33.6" customHeight="1" x14ac:dyDescent="0.25">
      <c r="A28" s="4" t="s">
        <v>1</v>
      </c>
      <c r="B28" s="9"/>
      <c r="C28" s="9"/>
      <c r="D28" s="14"/>
    </row>
    <row r="29" spans="1:21" ht="73.5" customHeight="1" x14ac:dyDescent="0.25">
      <c r="A29" s="4" t="s">
        <v>25</v>
      </c>
      <c r="B29" s="9">
        <v>10883053</v>
      </c>
      <c r="C29" s="9">
        <v>12943941</v>
      </c>
      <c r="D29" s="14">
        <f t="shared" ref="D29:D31" si="6">C29/B29%</f>
        <v>118.93667153876765</v>
      </c>
    </row>
    <row r="30" spans="1:21" ht="58.5" customHeight="1" x14ac:dyDescent="0.25">
      <c r="A30" s="4" t="s">
        <v>27</v>
      </c>
      <c r="B30" s="9">
        <v>2624496</v>
      </c>
      <c r="C30" s="9">
        <v>3180385</v>
      </c>
      <c r="D30" s="14">
        <f t="shared" si="6"/>
        <v>121.1807905213039</v>
      </c>
    </row>
    <row r="31" spans="1:21" ht="80.45" customHeight="1" x14ac:dyDescent="0.25">
      <c r="A31" s="4" t="s">
        <v>26</v>
      </c>
      <c r="B31" s="9">
        <v>1294165</v>
      </c>
      <c r="C31" s="9">
        <v>1489314</v>
      </c>
      <c r="D31" s="14">
        <f t="shared" si="6"/>
        <v>115.07914369496935</v>
      </c>
    </row>
    <row r="34" spans="1:4" ht="33.75" x14ac:dyDescent="0.5">
      <c r="A34" s="5"/>
      <c r="B34" s="48"/>
      <c r="C34" s="48"/>
      <c r="D34" s="48"/>
    </row>
    <row r="65" ht="409.6" customHeight="1" x14ac:dyDescent="0.25"/>
  </sheetData>
  <mergeCells count="10">
    <mergeCell ref="B34:D34"/>
    <mergeCell ref="A1:R1"/>
    <mergeCell ref="A3:A6"/>
    <mergeCell ref="B3:E5"/>
    <mergeCell ref="F4:I5"/>
    <mergeCell ref="J4:M5"/>
    <mergeCell ref="N4:U4"/>
    <mergeCell ref="N5:Q5"/>
    <mergeCell ref="R5:U5"/>
    <mergeCell ref="F3:M3"/>
  </mergeCells>
  <pageMargins left="0" right="0" top="0" bottom="0" header="0" footer="0"/>
  <pageSetup paperSize="9" scale="35" orientation="landscape" r:id="rId1"/>
  <colBreaks count="1" manualBreakCount="1">
    <brk id="53" max="44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январь-октябрь 2020-2021</vt:lpstr>
      <vt:lpstr>'январь-октябрь 2020-2021'!Область_печати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2021-11-17T12:56:52Z</dcterms:modified>
</cp:coreProperties>
</file>