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1840" windowHeight="10035"/>
  </bookViews>
  <sheets>
    <sheet name="3700" sheetId="6" r:id="rId1"/>
  </sheets>
  <calcPr calcId="145621"/>
</workbook>
</file>

<file path=xl/calcChain.xml><?xml version="1.0" encoding="utf-8"?>
<calcChain xmlns="http://schemas.openxmlformats.org/spreadsheetml/2006/main">
  <c r="C140" i="6" l="1"/>
  <c r="C139" i="6"/>
  <c r="G138" i="6"/>
  <c r="F138" i="6"/>
  <c r="J137" i="6"/>
  <c r="H137" i="6" s="1"/>
  <c r="C137" i="6" s="1"/>
  <c r="J136" i="6"/>
  <c r="H136" i="6" s="1"/>
  <c r="G136" i="6"/>
  <c r="F136" i="6"/>
  <c r="J135" i="6"/>
  <c r="H135" i="6" s="1"/>
  <c r="G135" i="6"/>
  <c r="F135" i="6"/>
  <c r="J134" i="6"/>
  <c r="H134" i="6" s="1"/>
  <c r="G134" i="6"/>
  <c r="F134" i="6"/>
  <c r="J132" i="6"/>
  <c r="H132" i="6" s="1"/>
  <c r="G132" i="6"/>
  <c r="F132" i="6"/>
  <c r="F116" i="6"/>
  <c r="D116" i="6" s="1"/>
  <c r="C116" i="6" s="1"/>
  <c r="J106" i="6"/>
  <c r="H106" i="6"/>
  <c r="G106" i="6"/>
  <c r="F106" i="6"/>
  <c r="D106" i="6"/>
  <c r="C106" i="6"/>
  <c r="G105" i="6"/>
  <c r="F105" i="6"/>
  <c r="G104" i="6"/>
  <c r="F104" i="6"/>
  <c r="D103" i="6"/>
  <c r="C103" i="6" s="1"/>
  <c r="J102" i="6"/>
  <c r="H102" i="6" s="1"/>
  <c r="G102" i="6"/>
  <c r="F102" i="6"/>
  <c r="J101" i="6"/>
  <c r="H101" i="6" s="1"/>
  <c r="G101" i="6"/>
  <c r="F101" i="6"/>
  <c r="D98" i="6"/>
  <c r="C98" i="6" s="1"/>
  <c r="G86" i="6"/>
  <c r="F86" i="6"/>
  <c r="C85" i="6"/>
  <c r="J84" i="6"/>
  <c r="H84" i="6" s="1"/>
  <c r="G84" i="6"/>
  <c r="F84" i="6"/>
  <c r="J83" i="6"/>
  <c r="H83" i="6" s="1"/>
  <c r="G83" i="6"/>
  <c r="F83" i="6"/>
  <c r="E71" i="6"/>
  <c r="D71" i="6"/>
  <c r="C71" i="6"/>
  <c r="E70" i="6"/>
  <c r="D70" i="6"/>
  <c r="C70" i="6"/>
  <c r="E66" i="6"/>
  <c r="D66" i="6"/>
  <c r="C66" i="6"/>
  <c r="E65" i="6"/>
  <c r="D65" i="6"/>
  <c r="E64" i="6"/>
  <c r="D64" i="6"/>
  <c r="E63" i="6"/>
  <c r="D63" i="6"/>
  <c r="C63" i="6" s="1"/>
  <c r="E61" i="6"/>
  <c r="D61" i="6"/>
  <c r="C61" i="6"/>
  <c r="E60" i="6"/>
  <c r="D60" i="6"/>
  <c r="C60" i="6"/>
  <c r="E58" i="6"/>
  <c r="D58" i="6"/>
  <c r="C58" i="6"/>
  <c r="E55" i="6"/>
  <c r="D55" i="6"/>
  <c r="C55" i="6"/>
  <c r="E54" i="6"/>
  <c r="D54" i="6"/>
  <c r="C54" i="6"/>
  <c r="E51" i="6"/>
  <c r="D51" i="6"/>
  <c r="E41" i="6"/>
  <c r="D41" i="6"/>
  <c r="E40" i="6"/>
  <c r="D40" i="6"/>
  <c r="E39" i="6"/>
  <c r="D39" i="6"/>
  <c r="C38" i="6"/>
  <c r="D37" i="6"/>
  <c r="C37" i="6" s="1"/>
  <c r="E35" i="6"/>
  <c r="D35" i="6"/>
  <c r="E33" i="6"/>
  <c r="D33" i="6"/>
  <c r="E32" i="6"/>
  <c r="D32" i="6"/>
  <c r="E31" i="6"/>
  <c r="D31" i="6"/>
  <c r="E29" i="6"/>
  <c r="D29" i="6"/>
  <c r="C31" i="6" l="1"/>
  <c r="C40" i="6"/>
  <c r="C41" i="6"/>
  <c r="C51" i="6"/>
  <c r="F119" i="6"/>
  <c r="D132" i="6"/>
  <c r="C132" i="6" s="1"/>
  <c r="D135" i="6"/>
  <c r="C135" i="6" s="1"/>
  <c r="D72" i="6"/>
  <c r="E72" i="6"/>
  <c r="C33" i="6"/>
  <c r="C35" i="6"/>
  <c r="C65" i="6"/>
  <c r="G119" i="6"/>
  <c r="D84" i="6"/>
  <c r="C84" i="6" s="1"/>
  <c r="D86" i="6"/>
  <c r="C86" i="6" s="1"/>
  <c r="D101" i="6"/>
  <c r="C101" i="6" s="1"/>
  <c r="D102" i="6"/>
  <c r="C102" i="6" s="1"/>
  <c r="D104" i="6"/>
  <c r="C104" i="6" s="1"/>
  <c r="D105" i="6"/>
  <c r="C105" i="6" s="1"/>
  <c r="D134" i="6"/>
  <c r="C134" i="6" s="1"/>
  <c r="D136" i="6"/>
  <c r="C136" i="6" s="1"/>
  <c r="H119" i="6"/>
  <c r="C32" i="6"/>
  <c r="C39" i="6"/>
  <c r="C64" i="6"/>
  <c r="D83" i="6"/>
  <c r="C83" i="6" s="1"/>
  <c r="D138" i="6"/>
  <c r="C138" i="6" s="1"/>
  <c r="J119" i="6"/>
  <c r="C29" i="6"/>
  <c r="C119" i="6" l="1"/>
  <c r="C72" i="6"/>
  <c r="D119" i="6"/>
</calcChain>
</file>

<file path=xl/sharedStrings.xml><?xml version="1.0" encoding="utf-8"?>
<sst xmlns="http://schemas.openxmlformats.org/spreadsheetml/2006/main" count="245" uniqueCount="106">
  <si>
    <t>ОТЧЕТНОСТЬ ФЕДЕРАЛЬНОЙ НАЛОГОВОЙ СЛУЖБЫ</t>
  </si>
  <si>
    <t>единиц</t>
  </si>
  <si>
    <t>Показатель</t>
  </si>
  <si>
    <t>Код строки</t>
  </si>
  <si>
    <t>Всего</t>
  </si>
  <si>
    <t>Из них:</t>
  </si>
  <si>
    <t>Индивидуальные предприниматели</t>
  </si>
  <si>
    <t>Организации</t>
  </si>
  <si>
    <t>А</t>
  </si>
  <si>
    <t>Б</t>
  </si>
  <si>
    <t>в том числе:</t>
  </si>
  <si>
    <t>КОНТРОЛЬНАЯ СУММА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</si>
  <si>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</si>
  <si>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</si>
  <si>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</si>
  <si>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</si>
  <si>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</si>
  <si>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</si>
  <si>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</si>
  <si>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</si>
  <si>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</si>
  <si>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</si>
  <si>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</si>
  <si>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</si>
  <si>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</si>
  <si>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</si>
  <si>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</si>
  <si>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</si>
  <si>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</si>
  <si>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</si>
  <si>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</si>
  <si>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</si>
  <si>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</si>
  <si>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</si>
  <si>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</si>
  <si>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</si>
  <si>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</si>
  <si>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</si>
  <si>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</si>
  <si>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</si>
  <si>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</si>
  <si>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</si>
  <si>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</si>
  <si>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Итого</t>
  </si>
  <si>
    <t>Физические лица</t>
  </si>
  <si>
    <t>Должностные лица</t>
  </si>
  <si>
    <t>Юридические лица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</si>
  <si>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</si>
  <si>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</si>
  <si>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</si>
  <si>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</si>
  <si>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</si>
  <si>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</si>
  <si>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</si>
  <si>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</si>
  <si>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</si>
  <si>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</si>
  <si>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</si>
  <si>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</si>
  <si>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</si>
  <si>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 1 ст. 15.1 КоАП РФ</t>
  </si>
  <si>
    <t>Взыскано штрафных санкций, в том числе: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</si>
  <si>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</si>
  <si>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</si>
  <si>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Индивидуальные предприниматели </t>
  </si>
  <si>
    <t xml:space="preserve">Организации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</si>
  <si>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</si>
  <si>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</si>
  <si>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</si>
  <si>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</si>
  <si>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</si>
  <si>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</si>
  <si>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</si>
  <si>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</si>
  <si>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</si>
  <si>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</si>
  <si>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</si>
  <si>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</si>
  <si>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</si>
  <si>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</si>
  <si>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</si>
  <si>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 xml:space="preserve">по ч. 4 ст. 14.5 КоАП РФ </t>
  </si>
  <si>
    <t xml:space="preserve">по ч. 5 ст. 14.5 КоАП РФ </t>
  </si>
  <si>
    <t xml:space="preserve">по ч. 6 ст. 14.5 КоАП РФ 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</si>
  <si>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</si>
  <si>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</si>
  <si>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</si>
  <si>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</si>
  <si>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</si>
  <si>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</si>
  <si>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Республика, край, область, автономное</t>
  </si>
  <si>
    <t>образование, район, город</t>
  </si>
  <si>
    <t xml:space="preserve">Предъявлено штрафных санкций, в том числе: </t>
  </si>
  <si>
    <t>по ч.2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</si>
  <si>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</si>
  <si>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</si>
  <si>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</si>
  <si>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                                                             Форма № 1-ККТ </t>
  </si>
  <si>
    <t>Утверждено</t>
  </si>
  <si>
    <t>приказом ФНС России</t>
  </si>
  <si>
    <t>от 22 июня 2018 г. № ММВ-7-1/411@</t>
  </si>
  <si>
    <t>х</t>
  </si>
  <si>
    <t>Налоговый орган 3700</t>
  </si>
  <si>
    <t>                                      по состоянию на 01.10.2019 года</t>
  </si>
  <si>
    <t>УФНС по Ивановской области</t>
  </si>
  <si>
    <r>
      <t>"__ _"  ___</t>
    </r>
    <r>
      <rPr>
        <u/>
        <sz val="12"/>
        <rFont val="Times New Roman"/>
        <family val="1"/>
        <charset val="204"/>
      </rPr>
      <t>10___</t>
    </r>
    <r>
      <rPr>
        <sz val="12"/>
        <rFont val="Times New Roman"/>
        <family val="1"/>
        <charset val="204"/>
      </rPr>
      <t>2019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</si>
</sst>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3"/>
    </xf>
    <xf numFmtId="0" fontId="6" fillId="0" borderId="0" xfId="0" applyFont="1" applyAlignment="1">
      <alignment horizontal="left" vertical="center" indent="9"/>
    </xf>
    <xf numFmtId="0" fontId="2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 indent="4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 indent="8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5" fillId="4" borderId="13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1" fontId="5" fillId="0" borderId="13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5" fillId="3" borderId="14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7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5" fillId="0" borderId="14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abSelected="1" workbookViewId="0">
      <selection activeCell="D11" sqref="D11"/>
    </sheetView>
  </sheetViews>
  <sheetFormatPr defaultColWidth="14.5703125" defaultRowHeight="15" x14ac:dyDescent="0.25"/>
  <cols>
    <col min="1" max="1" width="55.28515625" customWidth="1"/>
    <col min="4" max="4" width="20.85546875" customWidth="1"/>
    <col min="5" max="5" width="18.5703125" customWidth="1"/>
  </cols>
  <sheetData>
    <row r="1" spans="1:9" ht="16.5" thickBo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6.5" thickTop="1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8" t="s">
        <v>86</v>
      </c>
    </row>
    <row r="4" spans="1:9" x14ac:dyDescent="0.25">
      <c r="A4" s="8" t="s">
        <v>87</v>
      </c>
    </row>
    <row r="5" spans="1:9" x14ac:dyDescent="0.25">
      <c r="A5" s="8" t="s">
        <v>88</v>
      </c>
    </row>
    <row r="6" spans="1:9" x14ac:dyDescent="0.25">
      <c r="A6" s="8" t="s">
        <v>89</v>
      </c>
    </row>
    <row r="7" spans="1:9" x14ac:dyDescent="0.25">
      <c r="A7" s="8" t="s">
        <v>103</v>
      </c>
    </row>
    <row r="8" spans="1:9" x14ac:dyDescent="0.25">
      <c r="A8" s="8"/>
    </row>
    <row r="9" spans="1:9" x14ac:dyDescent="0.25">
      <c r="A9" s="8" t="s">
        <v>97</v>
      </c>
    </row>
    <row r="10" spans="1:9" x14ac:dyDescent="0.25">
      <c r="A10" s="21" t="s">
        <v>98</v>
      </c>
    </row>
    <row r="11" spans="1:9" x14ac:dyDescent="0.25">
      <c r="A11" s="21" t="s">
        <v>99</v>
      </c>
    </row>
    <row r="12" spans="1:9" x14ac:dyDescent="0.25">
      <c r="A12" s="21" t="s">
        <v>100</v>
      </c>
    </row>
    <row r="13" spans="1:9" x14ac:dyDescent="0.25">
      <c r="A13" s="22"/>
    </row>
    <row r="14" spans="1:9" x14ac:dyDescent="0.25">
      <c r="A14" s="8"/>
    </row>
    <row r="15" spans="1:9" x14ac:dyDescent="0.25">
      <c r="A15" s="8" t="s">
        <v>90</v>
      </c>
    </row>
    <row r="16" spans="1:9" x14ac:dyDescent="0.25">
      <c r="A16" s="8" t="s">
        <v>91</v>
      </c>
    </row>
    <row r="17" spans="1:5" x14ac:dyDescent="0.25">
      <c r="A17" s="8" t="s">
        <v>104</v>
      </c>
    </row>
    <row r="18" spans="1:5" x14ac:dyDescent="0.25">
      <c r="A18" s="8"/>
    </row>
    <row r="19" spans="1:5" x14ac:dyDescent="0.25">
      <c r="A19" s="8" t="s">
        <v>102</v>
      </c>
    </row>
    <row r="20" spans="1:5" ht="18.75" x14ac:dyDescent="0.25">
      <c r="A20" s="1"/>
    </row>
    <row r="21" spans="1:5" ht="35.25" customHeight="1" x14ac:dyDescent="0.25">
      <c r="A21" s="68" t="s">
        <v>66</v>
      </c>
      <c r="B21" s="68"/>
      <c r="C21" s="68"/>
      <c r="D21" s="68"/>
      <c r="E21" s="68"/>
    </row>
    <row r="22" spans="1:5" x14ac:dyDescent="0.25">
      <c r="A22" s="69"/>
      <c r="B22" s="69"/>
      <c r="C22" s="69"/>
      <c r="D22" s="69"/>
      <c r="E22" s="69"/>
    </row>
    <row r="23" spans="1:5" s="10" customFormat="1" ht="15.75" thickBot="1" x14ac:dyDescent="0.3">
      <c r="A23" s="70" t="s">
        <v>1</v>
      </c>
      <c r="B23" s="70"/>
      <c r="C23" s="70"/>
      <c r="D23" s="70"/>
      <c r="E23" s="70"/>
    </row>
    <row r="24" spans="1:5" s="10" customFormat="1" ht="15.75" thickBot="1" x14ac:dyDescent="0.3">
      <c r="A24" s="58" t="s">
        <v>2</v>
      </c>
      <c r="B24" s="52" t="s">
        <v>3</v>
      </c>
      <c r="C24" s="58" t="s">
        <v>4</v>
      </c>
      <c r="D24" s="54" t="s">
        <v>5</v>
      </c>
      <c r="E24" s="56"/>
    </row>
    <row r="25" spans="1:5" s="10" customFormat="1" x14ac:dyDescent="0.25">
      <c r="A25" s="59"/>
      <c r="B25" s="61"/>
      <c r="C25" s="59"/>
      <c r="D25" s="52" t="s">
        <v>64</v>
      </c>
      <c r="E25" s="52" t="s">
        <v>65</v>
      </c>
    </row>
    <row r="26" spans="1:5" s="10" customFormat="1" ht="29.25" customHeight="1" thickBot="1" x14ac:dyDescent="0.3">
      <c r="A26" s="60"/>
      <c r="B26" s="53"/>
      <c r="C26" s="60"/>
      <c r="D26" s="53"/>
      <c r="E26" s="53"/>
    </row>
    <row r="27" spans="1:5" s="10" customFormat="1" ht="15.75" thickBot="1" x14ac:dyDescent="0.3">
      <c r="A27" s="32" t="s">
        <v>8</v>
      </c>
      <c r="B27" s="17" t="s">
        <v>9</v>
      </c>
      <c r="C27" s="17">
        <v>1</v>
      </c>
      <c r="D27" s="17">
        <v>2</v>
      </c>
      <c r="E27" s="17">
        <v>3</v>
      </c>
    </row>
    <row r="28" spans="1:5" s="10" customFormat="1" x14ac:dyDescent="0.25">
      <c r="A28" s="62" t="s">
        <v>67</v>
      </c>
      <c r="B28" s="62"/>
      <c r="C28" s="62"/>
      <c r="D28" s="62"/>
      <c r="E28" s="62"/>
    </row>
    <row r="29" spans="1:5" s="10" customFormat="1" x14ac:dyDescent="0.25">
      <c r="A29" s="13" t="s">
        <v>12</v>
      </c>
      <c r="B29" s="33">
        <v>2010</v>
      </c>
      <c r="C29" s="36">
        <f>D29+E29</f>
        <v>66</v>
      </c>
      <c r="D29" s="33">
        <f>29+1+2+11+1</f>
        <v>44</v>
      </c>
      <c r="E29" s="33">
        <f>20+1+1</f>
        <v>22</v>
      </c>
    </row>
    <row r="30" spans="1:5" s="10" customFormat="1" x14ac:dyDescent="0.25">
      <c r="A30" s="14" t="s">
        <v>10</v>
      </c>
      <c r="B30" s="33"/>
      <c r="C30" s="36"/>
      <c r="D30" s="33"/>
      <c r="E30" s="33"/>
    </row>
    <row r="31" spans="1:5" s="10" customFormat="1" x14ac:dyDescent="0.25">
      <c r="A31" s="13" t="s">
        <v>13</v>
      </c>
      <c r="B31" s="33">
        <v>2011</v>
      </c>
      <c r="C31" s="36">
        <f t="shared" ref="C31:C33" si="0">D31+E31</f>
        <v>47</v>
      </c>
      <c r="D31" s="33">
        <f>23+1+2+11+1</f>
        <v>38</v>
      </c>
      <c r="E31" s="33">
        <f>7+1+1</f>
        <v>9</v>
      </c>
    </row>
    <row r="32" spans="1:5" s="10" customFormat="1" x14ac:dyDescent="0.25">
      <c r="A32" s="13" t="s">
        <v>14</v>
      </c>
      <c r="B32" s="33">
        <v>2012</v>
      </c>
      <c r="C32" s="36">
        <f t="shared" si="0"/>
        <v>19</v>
      </c>
      <c r="D32" s="33">
        <f>6</f>
        <v>6</v>
      </c>
      <c r="E32" s="33">
        <f>13</f>
        <v>13</v>
      </c>
    </row>
    <row r="33" spans="1:5" s="10" customFormat="1" x14ac:dyDescent="0.25">
      <c r="A33" s="13" t="s">
        <v>15</v>
      </c>
      <c r="B33" s="33">
        <v>2013</v>
      </c>
      <c r="C33" s="36">
        <f t="shared" si="0"/>
        <v>66</v>
      </c>
      <c r="D33" s="33">
        <f>29+1+2+11+1</f>
        <v>44</v>
      </c>
      <c r="E33" s="33">
        <f>20+1+1</f>
        <v>22</v>
      </c>
    </row>
    <row r="34" spans="1:5" s="10" customFormat="1" x14ac:dyDescent="0.25">
      <c r="A34" s="13" t="s">
        <v>68</v>
      </c>
      <c r="B34" s="33"/>
      <c r="C34" s="33"/>
      <c r="D34" s="33"/>
      <c r="E34" s="33"/>
    </row>
    <row r="35" spans="1:5" s="10" customFormat="1" ht="30" x14ac:dyDescent="0.25">
      <c r="A35" s="15" t="s">
        <v>69</v>
      </c>
      <c r="B35" s="57">
        <v>2014</v>
      </c>
      <c r="C35" s="57">
        <f>D35+E35</f>
        <v>54</v>
      </c>
      <c r="D35" s="57">
        <f>24+1+2+11+1</f>
        <v>39</v>
      </c>
      <c r="E35" s="57">
        <f>13+1+1</f>
        <v>15</v>
      </c>
    </row>
    <row r="36" spans="1:5" s="10" customFormat="1" x14ac:dyDescent="0.25">
      <c r="A36" s="13" t="s">
        <v>70</v>
      </c>
      <c r="B36" s="57"/>
      <c r="C36" s="57"/>
      <c r="D36" s="57"/>
      <c r="E36" s="57"/>
    </row>
    <row r="37" spans="1:5" s="10" customFormat="1" x14ac:dyDescent="0.25">
      <c r="A37" s="16" t="s">
        <v>16</v>
      </c>
      <c r="B37" s="33">
        <v>2015</v>
      </c>
      <c r="C37" s="33">
        <f>D37+E37</f>
        <v>2</v>
      </c>
      <c r="D37" s="33">
        <f>1+1</f>
        <v>2</v>
      </c>
      <c r="E37" s="33">
        <v>0</v>
      </c>
    </row>
    <row r="38" spans="1:5" s="10" customFormat="1" ht="75" x14ac:dyDescent="0.25">
      <c r="A38" s="15" t="s">
        <v>17</v>
      </c>
      <c r="B38" s="33">
        <v>2016</v>
      </c>
      <c r="C38" s="33">
        <f t="shared" ref="C38:C41" si="1">D38+E38</f>
        <v>0</v>
      </c>
      <c r="D38" s="33">
        <v>0</v>
      </c>
      <c r="E38" s="33">
        <v>0</v>
      </c>
    </row>
    <row r="39" spans="1:5" s="10" customFormat="1" ht="90" x14ac:dyDescent="0.25">
      <c r="A39" s="15" t="s">
        <v>18</v>
      </c>
      <c r="B39" s="33">
        <v>2017</v>
      </c>
      <c r="C39" s="33">
        <f t="shared" si="1"/>
        <v>6</v>
      </c>
      <c r="D39" s="33">
        <f>3</f>
        <v>3</v>
      </c>
      <c r="E39" s="33">
        <f>3</f>
        <v>3</v>
      </c>
    </row>
    <row r="40" spans="1:5" s="10" customFormat="1" ht="90" x14ac:dyDescent="0.25">
      <c r="A40" s="15" t="s">
        <v>19</v>
      </c>
      <c r="B40" s="33">
        <v>2018</v>
      </c>
      <c r="C40" s="33">
        <f>D40+E40</f>
        <v>3</v>
      </c>
      <c r="D40" s="33">
        <f>1</f>
        <v>1</v>
      </c>
      <c r="E40" s="33">
        <f>2</f>
        <v>2</v>
      </c>
    </row>
    <row r="41" spans="1:5" s="10" customFormat="1" ht="120" x14ac:dyDescent="0.25">
      <c r="A41" s="15" t="s">
        <v>20</v>
      </c>
      <c r="B41" s="33">
        <v>2019</v>
      </c>
      <c r="C41" s="33">
        <f t="shared" si="1"/>
        <v>1</v>
      </c>
      <c r="D41" s="33">
        <f>1</f>
        <v>1</v>
      </c>
      <c r="E41" s="33">
        <f>0</f>
        <v>0</v>
      </c>
    </row>
    <row r="42" spans="1:5" s="10" customFormat="1" ht="75" x14ac:dyDescent="0.25">
      <c r="A42" s="15" t="s">
        <v>21</v>
      </c>
      <c r="B42" s="33">
        <v>2020</v>
      </c>
      <c r="C42" s="33">
        <v>0</v>
      </c>
      <c r="D42" s="33" t="s">
        <v>101</v>
      </c>
      <c r="E42" s="33">
        <v>0</v>
      </c>
    </row>
    <row r="43" spans="1:5" s="10" customFormat="1" ht="60" x14ac:dyDescent="0.25">
      <c r="A43" s="15" t="s">
        <v>22</v>
      </c>
      <c r="B43" s="33">
        <v>2021</v>
      </c>
      <c r="C43" s="33">
        <v>0</v>
      </c>
      <c r="D43" s="33" t="s">
        <v>101</v>
      </c>
      <c r="E43" s="33">
        <v>0</v>
      </c>
    </row>
    <row r="44" spans="1:5" s="10" customFormat="1" ht="45" x14ac:dyDescent="0.25">
      <c r="A44" s="15" t="s">
        <v>23</v>
      </c>
      <c r="B44" s="33">
        <v>2022</v>
      </c>
      <c r="C44" s="33">
        <v>0</v>
      </c>
      <c r="D44" s="33" t="s">
        <v>101</v>
      </c>
      <c r="E44" s="33">
        <v>0</v>
      </c>
    </row>
    <row r="45" spans="1:5" s="10" customFormat="1" ht="105" x14ac:dyDescent="0.25">
      <c r="A45" s="15" t="s">
        <v>24</v>
      </c>
      <c r="B45" s="33">
        <v>2023</v>
      </c>
      <c r="C45" s="33">
        <v>0</v>
      </c>
      <c r="D45" s="33" t="s">
        <v>101</v>
      </c>
      <c r="E45" s="33">
        <v>0</v>
      </c>
    </row>
    <row r="46" spans="1:5" s="10" customFormat="1" ht="90" x14ac:dyDescent="0.25">
      <c r="A46" s="15" t="s">
        <v>25</v>
      </c>
      <c r="B46" s="33">
        <v>2024</v>
      </c>
      <c r="C46" s="33">
        <v>0</v>
      </c>
      <c r="D46" s="33" t="s">
        <v>101</v>
      </c>
      <c r="E46" s="33">
        <v>0</v>
      </c>
    </row>
    <row r="47" spans="1:5" s="10" customFormat="1" ht="30" x14ac:dyDescent="0.25">
      <c r="A47" s="15" t="s">
        <v>26</v>
      </c>
      <c r="B47" s="33">
        <v>2025</v>
      </c>
      <c r="C47" s="33">
        <v>0</v>
      </c>
      <c r="D47" s="33" t="s">
        <v>101</v>
      </c>
      <c r="E47" s="33">
        <v>0</v>
      </c>
    </row>
    <row r="48" spans="1:5" s="10" customFormat="1" ht="75" x14ac:dyDescent="0.25">
      <c r="A48" s="15" t="s">
        <v>27</v>
      </c>
      <c r="B48" s="33">
        <v>2026</v>
      </c>
      <c r="C48" s="33">
        <v>0</v>
      </c>
      <c r="D48" s="33" t="s">
        <v>101</v>
      </c>
      <c r="E48" s="33">
        <v>0</v>
      </c>
    </row>
    <row r="49" spans="1:5" s="10" customFormat="1" ht="90" x14ac:dyDescent="0.25">
      <c r="A49" s="15" t="s">
        <v>28</v>
      </c>
      <c r="B49" s="33">
        <v>2027</v>
      </c>
      <c r="C49" s="33">
        <v>0</v>
      </c>
      <c r="D49" s="33" t="s">
        <v>101</v>
      </c>
      <c r="E49" s="33">
        <v>0</v>
      </c>
    </row>
    <row r="50" spans="1:5" s="10" customFormat="1" ht="150" x14ac:dyDescent="0.25">
      <c r="A50" s="15" t="s">
        <v>29</v>
      </c>
      <c r="B50" s="33">
        <v>2028</v>
      </c>
      <c r="C50" s="33">
        <v>0</v>
      </c>
      <c r="D50" s="33" t="s">
        <v>101</v>
      </c>
      <c r="E50" s="33">
        <v>0</v>
      </c>
    </row>
    <row r="51" spans="1:5" s="10" customFormat="1" ht="45" x14ac:dyDescent="0.25">
      <c r="A51" s="13" t="s">
        <v>71</v>
      </c>
      <c r="B51" s="33">
        <v>2030</v>
      </c>
      <c r="C51" s="33">
        <f>D51+E51</f>
        <v>2</v>
      </c>
      <c r="D51" s="33">
        <f>0</f>
        <v>0</v>
      </c>
      <c r="E51" s="33">
        <f>2</f>
        <v>2</v>
      </c>
    </row>
    <row r="52" spans="1:5" s="10" customFormat="1" x14ac:dyDescent="0.25">
      <c r="A52" s="16" t="s">
        <v>16</v>
      </c>
      <c r="B52" s="33">
        <v>2031</v>
      </c>
      <c r="C52" s="33">
        <v>0</v>
      </c>
      <c r="D52" s="33">
        <v>0</v>
      </c>
      <c r="E52" s="33">
        <v>0</v>
      </c>
    </row>
    <row r="53" spans="1:5" s="10" customFormat="1" x14ac:dyDescent="0.25">
      <c r="A53" s="15" t="s">
        <v>30</v>
      </c>
      <c r="B53" s="33"/>
      <c r="C53" s="33"/>
      <c r="D53" s="33"/>
      <c r="E53" s="33"/>
    </row>
    <row r="54" spans="1:5" s="10" customFormat="1" ht="30" x14ac:dyDescent="0.25">
      <c r="A54" s="13" t="s">
        <v>31</v>
      </c>
      <c r="B54" s="33">
        <v>2032</v>
      </c>
      <c r="C54" s="33">
        <f>1</f>
        <v>1</v>
      </c>
      <c r="D54" s="33">
        <f>0</f>
        <v>0</v>
      </c>
      <c r="E54" s="33">
        <f>1</f>
        <v>1</v>
      </c>
    </row>
    <row r="55" spans="1:5" s="10" customFormat="1" ht="30" x14ac:dyDescent="0.25">
      <c r="A55" s="13" t="s">
        <v>32</v>
      </c>
      <c r="B55" s="33">
        <v>2033</v>
      </c>
      <c r="C55" s="33">
        <f>1</f>
        <v>1</v>
      </c>
      <c r="D55" s="33">
        <f>0</f>
        <v>0</v>
      </c>
      <c r="E55" s="33">
        <f>1</f>
        <v>1</v>
      </c>
    </row>
    <row r="56" spans="1:5" s="10" customFormat="1" ht="30" x14ac:dyDescent="0.25">
      <c r="A56" s="13" t="s">
        <v>33</v>
      </c>
      <c r="B56" s="33">
        <v>2034</v>
      </c>
      <c r="C56" s="33">
        <v>0</v>
      </c>
      <c r="D56" s="33">
        <v>0</v>
      </c>
      <c r="E56" s="33">
        <v>0</v>
      </c>
    </row>
    <row r="57" spans="1:5" s="10" customFormat="1" ht="30" x14ac:dyDescent="0.25">
      <c r="A57" s="13" t="s">
        <v>34</v>
      </c>
      <c r="B57" s="33">
        <v>2035</v>
      </c>
      <c r="C57" s="33">
        <v>0</v>
      </c>
      <c r="D57" s="33">
        <v>0</v>
      </c>
      <c r="E57" s="33">
        <v>0</v>
      </c>
    </row>
    <row r="58" spans="1:5" s="10" customFormat="1" ht="45" x14ac:dyDescent="0.25">
      <c r="A58" s="13" t="s">
        <v>35</v>
      </c>
      <c r="B58" s="33">
        <v>2036</v>
      </c>
      <c r="C58" s="33">
        <f>0</f>
        <v>0</v>
      </c>
      <c r="D58" s="33">
        <f>0</f>
        <v>0</v>
      </c>
      <c r="E58" s="33">
        <f>0</f>
        <v>0</v>
      </c>
    </row>
    <row r="59" spans="1:5" s="10" customFormat="1" x14ac:dyDescent="0.25">
      <c r="A59" s="13" t="s">
        <v>10</v>
      </c>
      <c r="B59" s="33"/>
      <c r="C59" s="33"/>
      <c r="D59" s="33"/>
      <c r="E59" s="33"/>
    </row>
    <row r="60" spans="1:5" s="10" customFormat="1" ht="60" x14ac:dyDescent="0.25">
      <c r="A60" s="13" t="s">
        <v>72</v>
      </c>
      <c r="B60" s="33">
        <v>2037</v>
      </c>
      <c r="C60" s="31">
        <f>2</f>
        <v>2</v>
      </c>
      <c r="D60" s="33">
        <f>1</f>
        <v>1</v>
      </c>
      <c r="E60" s="33">
        <f>1</f>
        <v>1</v>
      </c>
    </row>
    <row r="61" spans="1:5" s="10" customFormat="1" ht="60" x14ac:dyDescent="0.25">
      <c r="A61" s="13" t="s">
        <v>36</v>
      </c>
      <c r="B61" s="33">
        <v>2038</v>
      </c>
      <c r="C61" s="33">
        <f>2</f>
        <v>2</v>
      </c>
      <c r="D61" s="33">
        <f>1</f>
        <v>1</v>
      </c>
      <c r="E61" s="33">
        <f>1</f>
        <v>1</v>
      </c>
    </row>
    <row r="62" spans="1:5" s="10" customFormat="1" x14ac:dyDescent="0.25">
      <c r="A62" s="63" t="s">
        <v>37</v>
      </c>
      <c r="B62" s="64"/>
      <c r="C62" s="64"/>
      <c r="D62" s="64"/>
      <c r="E62" s="65"/>
    </row>
    <row r="63" spans="1:5" s="10" customFormat="1" ht="30" x14ac:dyDescent="0.25">
      <c r="A63" s="15" t="s">
        <v>38</v>
      </c>
      <c r="B63" s="33">
        <v>2040</v>
      </c>
      <c r="C63" s="33">
        <f>D63+E63</f>
        <v>860</v>
      </c>
      <c r="D63" s="33">
        <f>40+26+1+9+12</f>
        <v>88</v>
      </c>
      <c r="E63" s="33">
        <f>346+205+30+27+164</f>
        <v>772</v>
      </c>
    </row>
    <row r="64" spans="1:5" s="10" customFormat="1" ht="30" x14ac:dyDescent="0.25">
      <c r="A64" s="15" t="s">
        <v>39</v>
      </c>
      <c r="B64" s="33">
        <v>2050</v>
      </c>
      <c r="C64" s="33">
        <f>D64+E64</f>
        <v>619</v>
      </c>
      <c r="D64" s="33">
        <f>31+13+1+6+10</f>
        <v>61</v>
      </c>
      <c r="E64" s="33">
        <f>284+168+21+26+59</f>
        <v>558</v>
      </c>
    </row>
    <row r="65" spans="1:10" s="10" customFormat="1" ht="45" x14ac:dyDescent="0.25">
      <c r="A65" s="15" t="s">
        <v>73</v>
      </c>
      <c r="B65" s="33">
        <v>2060</v>
      </c>
      <c r="C65" s="33">
        <f t="shared" ref="C65" si="2">D65+E65</f>
        <v>3</v>
      </c>
      <c r="D65" s="33">
        <f>0</f>
        <v>0</v>
      </c>
      <c r="E65" s="33">
        <f>3</f>
        <v>3</v>
      </c>
    </row>
    <row r="66" spans="1:10" s="10" customFormat="1" ht="45" x14ac:dyDescent="0.25">
      <c r="A66" s="15" t="s">
        <v>74</v>
      </c>
      <c r="B66" s="57">
        <v>2070</v>
      </c>
      <c r="C66" s="57">
        <f>2</f>
        <v>2</v>
      </c>
      <c r="D66" s="57">
        <f>0</f>
        <v>0</v>
      </c>
      <c r="E66" s="57">
        <f>2</f>
        <v>2</v>
      </c>
    </row>
    <row r="67" spans="1:10" s="10" customFormat="1" x14ac:dyDescent="0.25">
      <c r="A67" s="15" t="s">
        <v>75</v>
      </c>
      <c r="B67" s="57"/>
      <c r="C67" s="57"/>
      <c r="D67" s="57"/>
      <c r="E67" s="57"/>
    </row>
    <row r="68" spans="1:10" s="10" customFormat="1" x14ac:dyDescent="0.25">
      <c r="A68" s="15" t="s">
        <v>16</v>
      </c>
      <c r="B68" s="33">
        <v>2071</v>
      </c>
      <c r="C68" s="33">
        <v>0</v>
      </c>
      <c r="D68" s="33">
        <v>0</v>
      </c>
      <c r="E68" s="33">
        <v>0</v>
      </c>
    </row>
    <row r="69" spans="1:10" s="10" customFormat="1" x14ac:dyDescent="0.25">
      <c r="A69" s="15" t="s">
        <v>40</v>
      </c>
      <c r="B69" s="33"/>
      <c r="C69" s="33"/>
      <c r="D69" s="33"/>
      <c r="E69" s="33"/>
    </row>
    <row r="70" spans="1:10" s="10" customFormat="1" ht="75" x14ac:dyDescent="0.25">
      <c r="A70" s="15" t="s">
        <v>41</v>
      </c>
      <c r="B70" s="33">
        <v>2072</v>
      </c>
      <c r="C70" s="33">
        <f>0</f>
        <v>0</v>
      </c>
      <c r="D70" s="33">
        <f>0</f>
        <v>0</v>
      </c>
      <c r="E70" s="33">
        <f>0</f>
        <v>0</v>
      </c>
    </row>
    <row r="71" spans="1:10" s="10" customFormat="1" ht="60" x14ac:dyDescent="0.25">
      <c r="A71" s="15" t="s">
        <v>42</v>
      </c>
      <c r="B71" s="33">
        <v>2073</v>
      </c>
      <c r="C71" s="33">
        <f>2</f>
        <v>2</v>
      </c>
      <c r="D71" s="33">
        <f>0</f>
        <v>0</v>
      </c>
      <c r="E71" s="33">
        <f>2</f>
        <v>2</v>
      </c>
    </row>
    <row r="72" spans="1:10" s="10" customFormat="1" ht="42" customHeight="1" x14ac:dyDescent="0.25">
      <c r="A72" s="15" t="s">
        <v>11</v>
      </c>
      <c r="B72" s="33">
        <v>2100</v>
      </c>
      <c r="C72" s="31">
        <f>C29+C31+C32+C33+C35++C37+C39+C40+C41+C42+C43+C44+C45+C46+C47+C48+C49+C50+C51+C52+C53+C54+C55+C56+C57+C58+C59+C60+C61+C63+C64+C65+C66+C68+C70+C71</f>
        <v>1758</v>
      </c>
      <c r="D72" s="31">
        <f>D29+D31+D32+D33+D35++D37+D39+D40+D41+D51+D52+D53+D54+D55+D56+D57+D58+D59+D60+D61+D63+D64+D65+D66+D68+D70+D71</f>
        <v>329</v>
      </c>
      <c r="E72" s="31">
        <f>E29+E31+E32+E33+E35++E37+E39+E40+E41+E51+E52+E53+E54+E55+E56+E57+E58+E59+E60+E61+E63+E64+E65+E66+E68+E70+E71</f>
        <v>1429</v>
      </c>
    </row>
    <row r="73" spans="1:10" s="10" customFormat="1" ht="42" customHeight="1" x14ac:dyDescent="0.25">
      <c r="A73" s="19"/>
      <c r="B73" s="20"/>
      <c r="C73" s="20"/>
      <c r="D73" s="20"/>
      <c r="E73" s="20"/>
    </row>
    <row r="74" spans="1:10" s="10" customFormat="1" ht="42" customHeight="1" x14ac:dyDescent="0.25">
      <c r="A74" s="19"/>
      <c r="B74" s="20"/>
      <c r="C74" s="20"/>
      <c r="D74" s="20"/>
      <c r="E74" s="20"/>
    </row>
    <row r="75" spans="1:10" s="10" customFormat="1" ht="54" customHeight="1" x14ac:dyDescent="0.25">
      <c r="A75" s="19"/>
      <c r="B75" s="20"/>
      <c r="C75" s="20"/>
      <c r="D75" s="20"/>
      <c r="E75" s="20"/>
    </row>
    <row r="76" spans="1:10" s="10" customFormat="1" x14ac:dyDescent="0.25"/>
    <row r="77" spans="1:10" s="10" customFormat="1" ht="15.75" x14ac:dyDescent="0.25">
      <c r="A77" s="4" t="s">
        <v>76</v>
      </c>
    </row>
    <row r="78" spans="1:10" s="10" customFormat="1" ht="16.5" thickBot="1" x14ac:dyDescent="0.3">
      <c r="I78" s="5" t="s">
        <v>77</v>
      </c>
    </row>
    <row r="79" spans="1:10" s="10" customFormat="1" ht="15.75" thickBot="1" x14ac:dyDescent="0.3">
      <c r="A79" s="58" t="s">
        <v>2</v>
      </c>
      <c r="B79" s="52" t="s">
        <v>3</v>
      </c>
      <c r="C79" s="52" t="s">
        <v>78</v>
      </c>
      <c r="D79" s="54" t="s">
        <v>7</v>
      </c>
      <c r="E79" s="55"/>
      <c r="F79" s="55"/>
      <c r="G79" s="56"/>
      <c r="H79" s="54" t="s">
        <v>6</v>
      </c>
      <c r="I79" s="55"/>
      <c r="J79" s="56"/>
    </row>
    <row r="80" spans="1:10" s="10" customFormat="1" ht="15.75" thickBot="1" x14ac:dyDescent="0.3">
      <c r="A80" s="59"/>
      <c r="B80" s="61"/>
      <c r="C80" s="61"/>
      <c r="D80" s="52" t="s">
        <v>43</v>
      </c>
      <c r="E80" s="54" t="s">
        <v>10</v>
      </c>
      <c r="F80" s="55"/>
      <c r="G80" s="56"/>
      <c r="H80" s="52" t="s">
        <v>43</v>
      </c>
      <c r="I80" s="54" t="s">
        <v>10</v>
      </c>
      <c r="J80" s="56"/>
    </row>
    <row r="81" spans="1:10" s="10" customFormat="1" ht="30.75" thickBot="1" x14ac:dyDescent="0.3">
      <c r="A81" s="60"/>
      <c r="B81" s="53"/>
      <c r="C81" s="53"/>
      <c r="D81" s="53"/>
      <c r="E81" s="18" t="s">
        <v>44</v>
      </c>
      <c r="F81" s="18" t="s">
        <v>45</v>
      </c>
      <c r="G81" s="18" t="s">
        <v>46</v>
      </c>
      <c r="H81" s="53"/>
      <c r="I81" s="18" t="s">
        <v>44</v>
      </c>
      <c r="J81" s="18" t="s">
        <v>45</v>
      </c>
    </row>
    <row r="82" spans="1:10" s="10" customFormat="1" ht="15.75" thickBot="1" x14ac:dyDescent="0.3">
      <c r="A82" s="32" t="s">
        <v>8</v>
      </c>
      <c r="B82" s="17" t="s">
        <v>9</v>
      </c>
      <c r="C82" s="17">
        <v>1</v>
      </c>
      <c r="D82" s="17">
        <v>2</v>
      </c>
      <c r="E82" s="17">
        <v>3</v>
      </c>
      <c r="F82" s="17">
        <v>4</v>
      </c>
      <c r="G82" s="17">
        <v>5</v>
      </c>
      <c r="H82" s="17">
        <v>6</v>
      </c>
      <c r="I82" s="17">
        <v>7</v>
      </c>
      <c r="J82" s="17">
        <v>8</v>
      </c>
    </row>
    <row r="83" spans="1:10" s="10" customFormat="1" x14ac:dyDescent="0.25">
      <c r="A83" s="27" t="s">
        <v>92</v>
      </c>
      <c r="B83" s="28">
        <v>3010</v>
      </c>
      <c r="C83" s="28">
        <f>D83+H83</f>
        <v>844.6</v>
      </c>
      <c r="D83" s="28">
        <f>F83+G83</f>
        <v>626.6</v>
      </c>
      <c r="E83" s="28">
        <v>0</v>
      </c>
      <c r="F83" s="28">
        <f>114+10+1.55</f>
        <v>125.55</v>
      </c>
      <c r="G83" s="28">
        <f>496+5.05</f>
        <v>501.05</v>
      </c>
      <c r="H83" s="28">
        <f>I83+J83</f>
        <v>218</v>
      </c>
      <c r="I83" s="28">
        <v>0</v>
      </c>
      <c r="J83" s="28">
        <f>108+20+80+10</f>
        <v>218</v>
      </c>
    </row>
    <row r="84" spans="1:10" s="10" customFormat="1" x14ac:dyDescent="0.25">
      <c r="A84" s="13" t="s">
        <v>93</v>
      </c>
      <c r="B84" s="33">
        <v>3011</v>
      </c>
      <c r="C84" s="37">
        <f>D84+H84</f>
        <v>787</v>
      </c>
      <c r="D84" s="37">
        <f>F84+G84</f>
        <v>569</v>
      </c>
      <c r="E84" s="36">
        <v>0</v>
      </c>
      <c r="F84" s="36">
        <f>108+10</f>
        <v>118</v>
      </c>
      <c r="G84" s="36">
        <f>451</f>
        <v>451</v>
      </c>
      <c r="H84" s="37">
        <f>I84+J84</f>
        <v>218</v>
      </c>
      <c r="I84" s="36">
        <v>0</v>
      </c>
      <c r="J84" s="33">
        <f>108+20+80+10</f>
        <v>218</v>
      </c>
    </row>
    <row r="85" spans="1:10" s="10" customFormat="1" x14ac:dyDescent="0.25">
      <c r="A85" s="15" t="s">
        <v>47</v>
      </c>
      <c r="B85" s="33">
        <v>3012</v>
      </c>
      <c r="C85" s="37">
        <f t="shared" ref="C85" si="3">D85+H85</f>
        <v>0</v>
      </c>
      <c r="D85" s="36">
        <v>0</v>
      </c>
      <c r="E85" s="36" t="s">
        <v>101</v>
      </c>
      <c r="F85" s="36">
        <v>0</v>
      </c>
      <c r="G85" s="36">
        <v>0</v>
      </c>
      <c r="H85" s="36">
        <v>0</v>
      </c>
      <c r="I85" s="36" t="s">
        <v>101</v>
      </c>
      <c r="J85" s="33">
        <v>0</v>
      </c>
    </row>
    <row r="86" spans="1:10" s="10" customFormat="1" x14ac:dyDescent="0.25">
      <c r="A86" s="15" t="s">
        <v>48</v>
      </c>
      <c r="B86" s="33">
        <v>3013</v>
      </c>
      <c r="C86" s="37">
        <f>D86+H86</f>
        <v>13.600000000000001</v>
      </c>
      <c r="D86" s="33">
        <f>F86+G86</f>
        <v>13.600000000000001</v>
      </c>
      <c r="E86" s="33" t="s">
        <v>101</v>
      </c>
      <c r="F86" s="33">
        <f>2+1.55</f>
        <v>3.55</v>
      </c>
      <c r="G86" s="33">
        <f>5+5.05</f>
        <v>10.050000000000001</v>
      </c>
      <c r="H86" s="33">
        <v>0</v>
      </c>
      <c r="I86" s="33" t="s">
        <v>101</v>
      </c>
      <c r="J86" s="33">
        <v>0</v>
      </c>
    </row>
    <row r="87" spans="1:10" s="10" customFormat="1" x14ac:dyDescent="0.25">
      <c r="A87" s="15" t="s">
        <v>49</v>
      </c>
      <c r="B87" s="33">
        <v>3014</v>
      </c>
      <c r="C87" s="33">
        <v>0</v>
      </c>
      <c r="D87" s="33">
        <v>0</v>
      </c>
      <c r="E87" s="33" t="s">
        <v>101</v>
      </c>
      <c r="F87" s="33">
        <v>0</v>
      </c>
      <c r="G87" s="33">
        <v>0</v>
      </c>
      <c r="H87" s="33">
        <v>0</v>
      </c>
      <c r="I87" s="33" t="s">
        <v>101</v>
      </c>
      <c r="J87" s="33">
        <v>0</v>
      </c>
    </row>
    <row r="88" spans="1:10" s="10" customFormat="1" x14ac:dyDescent="0.25">
      <c r="A88" s="15" t="s">
        <v>50</v>
      </c>
      <c r="B88" s="33">
        <v>3015</v>
      </c>
      <c r="C88" s="33">
        <v>0</v>
      </c>
      <c r="D88" s="33">
        <v>0</v>
      </c>
      <c r="E88" s="33" t="s">
        <v>101</v>
      </c>
      <c r="F88" s="33">
        <v>0</v>
      </c>
      <c r="G88" s="33">
        <v>0</v>
      </c>
      <c r="H88" s="33">
        <v>0</v>
      </c>
      <c r="I88" s="33" t="s">
        <v>101</v>
      </c>
      <c r="J88" s="33">
        <v>0</v>
      </c>
    </row>
    <row r="89" spans="1:10" s="10" customFormat="1" x14ac:dyDescent="0.25">
      <c r="A89" s="15" t="s">
        <v>51</v>
      </c>
      <c r="B89" s="33">
        <v>3016</v>
      </c>
      <c r="C89" s="33">
        <v>0</v>
      </c>
      <c r="D89" s="33">
        <v>0</v>
      </c>
      <c r="E89" s="33" t="s">
        <v>101</v>
      </c>
      <c r="F89" s="33">
        <v>0</v>
      </c>
      <c r="G89" s="33">
        <v>0</v>
      </c>
      <c r="H89" s="33">
        <v>0</v>
      </c>
      <c r="I89" s="33" t="s">
        <v>101</v>
      </c>
      <c r="J89" s="33">
        <v>0</v>
      </c>
    </row>
    <row r="90" spans="1:10" s="10" customFormat="1" x14ac:dyDescent="0.25">
      <c r="A90" s="15" t="s">
        <v>52</v>
      </c>
      <c r="B90" s="33">
        <v>3017</v>
      </c>
      <c r="C90" s="33">
        <v>0</v>
      </c>
      <c r="D90" s="33">
        <v>0</v>
      </c>
      <c r="E90" s="33" t="s">
        <v>101</v>
      </c>
      <c r="F90" s="33">
        <v>0</v>
      </c>
      <c r="G90" s="33">
        <v>0</v>
      </c>
      <c r="H90" s="33">
        <v>0</v>
      </c>
      <c r="I90" s="33" t="s">
        <v>101</v>
      </c>
      <c r="J90" s="33">
        <v>0</v>
      </c>
    </row>
    <row r="91" spans="1:10" s="10" customFormat="1" x14ac:dyDescent="0.25">
      <c r="A91" s="15" t="s">
        <v>53</v>
      </c>
      <c r="B91" s="33">
        <v>3018</v>
      </c>
      <c r="C91" s="33">
        <v>0</v>
      </c>
      <c r="D91" s="33">
        <v>0</v>
      </c>
      <c r="E91" s="33" t="s">
        <v>101</v>
      </c>
      <c r="F91" s="33">
        <v>0</v>
      </c>
      <c r="G91" s="33">
        <v>0</v>
      </c>
      <c r="H91" s="33">
        <v>0</v>
      </c>
      <c r="I91" s="33" t="s">
        <v>101</v>
      </c>
      <c r="J91" s="33">
        <v>0</v>
      </c>
    </row>
    <row r="92" spans="1:10" s="10" customFormat="1" x14ac:dyDescent="0.25">
      <c r="A92" s="15" t="s">
        <v>54</v>
      </c>
      <c r="B92" s="33">
        <v>3019</v>
      </c>
      <c r="C92" s="33">
        <v>0</v>
      </c>
      <c r="D92" s="33">
        <v>0</v>
      </c>
      <c r="E92" s="33" t="s">
        <v>101</v>
      </c>
      <c r="F92" s="33">
        <v>0</v>
      </c>
      <c r="G92" s="33">
        <v>0</v>
      </c>
      <c r="H92" s="33">
        <v>0</v>
      </c>
      <c r="I92" s="33" t="s">
        <v>101</v>
      </c>
      <c r="J92" s="33">
        <v>0</v>
      </c>
    </row>
    <row r="93" spans="1:10" s="10" customFormat="1" x14ac:dyDescent="0.25">
      <c r="A93" s="15" t="s">
        <v>55</v>
      </c>
      <c r="B93" s="33">
        <v>3020</v>
      </c>
      <c r="C93" s="33">
        <v>0</v>
      </c>
      <c r="D93" s="33">
        <v>0</v>
      </c>
      <c r="E93" s="33" t="s">
        <v>101</v>
      </c>
      <c r="F93" s="33">
        <v>0</v>
      </c>
      <c r="G93" s="33">
        <v>0</v>
      </c>
      <c r="H93" s="33">
        <v>0</v>
      </c>
      <c r="I93" s="33" t="s">
        <v>101</v>
      </c>
      <c r="J93" s="33">
        <v>0</v>
      </c>
    </row>
    <row r="94" spans="1:10" s="10" customFormat="1" x14ac:dyDescent="0.25">
      <c r="A94" s="15" t="s">
        <v>56</v>
      </c>
      <c r="B94" s="33">
        <v>3021</v>
      </c>
      <c r="C94" s="33">
        <v>0</v>
      </c>
      <c r="D94" s="33">
        <v>0</v>
      </c>
      <c r="E94" s="33" t="s">
        <v>101</v>
      </c>
      <c r="F94" s="33">
        <v>0</v>
      </c>
      <c r="G94" s="33">
        <v>0</v>
      </c>
      <c r="H94" s="33">
        <v>0</v>
      </c>
      <c r="I94" s="33" t="s">
        <v>101</v>
      </c>
      <c r="J94" s="33">
        <v>0</v>
      </c>
    </row>
    <row r="95" spans="1:10" s="10" customFormat="1" x14ac:dyDescent="0.25">
      <c r="A95" s="15" t="s">
        <v>57</v>
      </c>
      <c r="B95" s="33">
        <v>3022</v>
      </c>
      <c r="C95" s="33">
        <v>0</v>
      </c>
      <c r="D95" s="33">
        <v>0</v>
      </c>
      <c r="E95" s="33" t="s">
        <v>101</v>
      </c>
      <c r="F95" s="33">
        <v>0</v>
      </c>
      <c r="G95" s="33">
        <v>0</v>
      </c>
      <c r="H95" s="33">
        <v>0</v>
      </c>
      <c r="I95" s="33" t="s">
        <v>101</v>
      </c>
      <c r="J95" s="33">
        <v>0</v>
      </c>
    </row>
    <row r="96" spans="1:10" s="10" customFormat="1" x14ac:dyDescent="0.25">
      <c r="A96" s="15" t="s">
        <v>58</v>
      </c>
      <c r="B96" s="33">
        <v>3023</v>
      </c>
      <c r="C96" s="33">
        <v>0</v>
      </c>
      <c r="D96" s="33">
        <v>0</v>
      </c>
      <c r="E96" s="33" t="s">
        <v>101</v>
      </c>
      <c r="F96" s="33">
        <v>0</v>
      </c>
      <c r="G96" s="33">
        <v>0</v>
      </c>
      <c r="H96" s="33">
        <v>0</v>
      </c>
      <c r="I96" s="33" t="s">
        <v>101</v>
      </c>
      <c r="J96" s="33">
        <v>0</v>
      </c>
    </row>
    <row r="97" spans="1:10" s="10" customFormat="1" x14ac:dyDescent="0.25">
      <c r="A97" s="15" t="s">
        <v>59</v>
      </c>
      <c r="B97" s="33">
        <v>3024</v>
      </c>
      <c r="C97" s="33">
        <v>0</v>
      </c>
      <c r="D97" s="33">
        <v>0</v>
      </c>
      <c r="E97" s="33" t="s">
        <v>101</v>
      </c>
      <c r="F97" s="33">
        <v>0</v>
      </c>
      <c r="G97" s="33">
        <v>0</v>
      </c>
      <c r="H97" s="33">
        <v>0</v>
      </c>
      <c r="I97" s="33" t="s">
        <v>101</v>
      </c>
      <c r="J97" s="33">
        <v>0</v>
      </c>
    </row>
    <row r="98" spans="1:10" s="10" customFormat="1" x14ac:dyDescent="0.25">
      <c r="A98" s="15" t="s">
        <v>94</v>
      </c>
      <c r="B98" s="33">
        <v>3025</v>
      </c>
      <c r="C98" s="33">
        <f>D98+H98</f>
        <v>44</v>
      </c>
      <c r="D98" s="33">
        <f>F98+G98</f>
        <v>44</v>
      </c>
      <c r="E98" s="33" t="s">
        <v>101</v>
      </c>
      <c r="F98" s="33">
        <v>4</v>
      </c>
      <c r="G98" s="33">
        <v>40</v>
      </c>
      <c r="H98" s="33">
        <v>0</v>
      </c>
      <c r="I98" s="33" t="s">
        <v>101</v>
      </c>
      <c r="J98" s="33">
        <v>0</v>
      </c>
    </row>
    <row r="99" spans="1:10" s="10" customFormat="1" x14ac:dyDescent="0.25">
      <c r="A99" s="15" t="s">
        <v>95</v>
      </c>
      <c r="B99" s="33">
        <v>3026</v>
      </c>
      <c r="C99" s="33">
        <v>0</v>
      </c>
      <c r="D99" s="33">
        <v>0</v>
      </c>
      <c r="E99" s="33" t="s">
        <v>101</v>
      </c>
      <c r="F99" s="33">
        <v>0</v>
      </c>
      <c r="G99" s="33">
        <v>0</v>
      </c>
      <c r="H99" s="33">
        <v>0</v>
      </c>
      <c r="I99" s="33" t="s">
        <v>101</v>
      </c>
      <c r="J99" s="33">
        <v>0</v>
      </c>
    </row>
    <row r="100" spans="1:10" s="10" customFormat="1" x14ac:dyDescent="0.25">
      <c r="A100" s="15" t="s">
        <v>96</v>
      </c>
      <c r="B100" s="33">
        <v>3027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 t="s">
        <v>101</v>
      </c>
      <c r="J100" s="33">
        <v>0</v>
      </c>
    </row>
    <row r="101" spans="1:10" s="10" customFormat="1" x14ac:dyDescent="0.25">
      <c r="A101" s="25" t="s">
        <v>61</v>
      </c>
      <c r="B101" s="26">
        <v>3030</v>
      </c>
      <c r="C101" s="26">
        <f>D101+H101</f>
        <v>936.59999999999991</v>
      </c>
      <c r="D101" s="26">
        <f>E101+F101+G101</f>
        <v>714.59999999999991</v>
      </c>
      <c r="E101" s="26">
        <v>0</v>
      </c>
      <c r="F101" s="26">
        <f>135+10+1.55</f>
        <v>146.55000000000001</v>
      </c>
      <c r="G101" s="26">
        <f>563+5.05</f>
        <v>568.04999999999995</v>
      </c>
      <c r="H101" s="26">
        <f>J101</f>
        <v>222</v>
      </c>
      <c r="I101" s="26">
        <v>0</v>
      </c>
      <c r="J101" s="26">
        <f>102+10+100+10</f>
        <v>222</v>
      </c>
    </row>
    <row r="102" spans="1:10" s="10" customFormat="1" x14ac:dyDescent="0.25">
      <c r="A102" s="15" t="s">
        <v>93</v>
      </c>
      <c r="B102" s="33">
        <v>3031</v>
      </c>
      <c r="C102" s="35">
        <f>D102+H102</f>
        <v>817</v>
      </c>
      <c r="D102" s="33">
        <f>E102+F102+G102</f>
        <v>595</v>
      </c>
      <c r="E102" s="33">
        <v>0</v>
      </c>
      <c r="F102" s="33">
        <f>122+10</f>
        <v>132</v>
      </c>
      <c r="G102" s="33">
        <f>463</f>
        <v>463</v>
      </c>
      <c r="H102" s="33">
        <f>J102</f>
        <v>222</v>
      </c>
      <c r="I102" s="33">
        <v>0</v>
      </c>
      <c r="J102" s="35">
        <f>102+10+100+10</f>
        <v>222</v>
      </c>
    </row>
    <row r="103" spans="1:10" s="10" customFormat="1" x14ac:dyDescent="0.25">
      <c r="A103" s="15" t="s">
        <v>47</v>
      </c>
      <c r="B103" s="33">
        <v>3032</v>
      </c>
      <c r="C103" s="35">
        <f t="shared" ref="C103:C104" si="4">D103+H103</f>
        <v>0</v>
      </c>
      <c r="D103" s="33">
        <f>F103+G103</f>
        <v>0</v>
      </c>
      <c r="E103" s="33" t="s">
        <v>101</v>
      </c>
      <c r="F103" s="33">
        <v>0</v>
      </c>
      <c r="G103" s="33">
        <v>0</v>
      </c>
      <c r="H103" s="33">
        <v>0</v>
      </c>
      <c r="I103" s="33" t="s">
        <v>101</v>
      </c>
      <c r="J103" s="33">
        <v>0</v>
      </c>
    </row>
    <row r="104" spans="1:10" s="10" customFormat="1" x14ac:dyDescent="0.25">
      <c r="A104" s="15" t="s">
        <v>48</v>
      </c>
      <c r="B104" s="33">
        <v>3033</v>
      </c>
      <c r="C104" s="35">
        <f t="shared" si="4"/>
        <v>13.600000000000001</v>
      </c>
      <c r="D104" s="33">
        <f>F104+G104</f>
        <v>13.600000000000001</v>
      </c>
      <c r="E104" s="33" t="s">
        <v>101</v>
      </c>
      <c r="F104" s="33">
        <f>2+1.55</f>
        <v>3.55</v>
      </c>
      <c r="G104" s="33">
        <f>5+5.05</f>
        <v>10.050000000000001</v>
      </c>
      <c r="H104" s="33">
        <v>0</v>
      </c>
      <c r="I104" s="33" t="s">
        <v>101</v>
      </c>
      <c r="J104" s="33">
        <v>0</v>
      </c>
    </row>
    <row r="105" spans="1:10" s="10" customFormat="1" x14ac:dyDescent="0.25">
      <c r="A105" s="15" t="s">
        <v>49</v>
      </c>
      <c r="B105" s="33">
        <v>3034</v>
      </c>
      <c r="C105" s="35">
        <f>D105+H105</f>
        <v>22</v>
      </c>
      <c r="D105" s="33">
        <f>F105+G105</f>
        <v>22</v>
      </c>
      <c r="E105" s="33" t="s">
        <v>101</v>
      </c>
      <c r="F105" s="33">
        <f>7</f>
        <v>7</v>
      </c>
      <c r="G105" s="33">
        <f>15</f>
        <v>15</v>
      </c>
      <c r="H105" s="33">
        <v>0</v>
      </c>
      <c r="I105" s="33" t="s">
        <v>101</v>
      </c>
      <c r="J105" s="33">
        <v>0</v>
      </c>
    </row>
    <row r="106" spans="1:10" s="10" customFormat="1" x14ac:dyDescent="0.25">
      <c r="A106" s="15" t="s">
        <v>50</v>
      </c>
      <c r="B106" s="33">
        <v>3035</v>
      </c>
      <c r="C106" s="35">
        <f>0</f>
        <v>0</v>
      </c>
      <c r="D106" s="33">
        <f>0</f>
        <v>0</v>
      </c>
      <c r="E106" s="33" t="s">
        <v>101</v>
      </c>
      <c r="F106" s="33">
        <f>0</f>
        <v>0</v>
      </c>
      <c r="G106" s="33">
        <f>0</f>
        <v>0</v>
      </c>
      <c r="H106" s="33">
        <f>0</f>
        <v>0</v>
      </c>
      <c r="I106" s="33" t="s">
        <v>101</v>
      </c>
      <c r="J106" s="33">
        <f>0</f>
        <v>0</v>
      </c>
    </row>
    <row r="107" spans="1:10" s="10" customFormat="1" x14ac:dyDescent="0.25">
      <c r="A107" s="15" t="s">
        <v>51</v>
      </c>
      <c r="B107" s="33">
        <v>3036</v>
      </c>
      <c r="C107" s="33">
        <v>0</v>
      </c>
      <c r="D107" s="33">
        <v>0</v>
      </c>
      <c r="E107" s="33" t="s">
        <v>101</v>
      </c>
      <c r="F107" s="33">
        <v>0</v>
      </c>
      <c r="G107" s="33">
        <v>0</v>
      </c>
      <c r="H107" s="33">
        <v>0</v>
      </c>
      <c r="I107" s="33" t="s">
        <v>101</v>
      </c>
      <c r="J107" s="33">
        <v>0</v>
      </c>
    </row>
    <row r="108" spans="1:10" s="10" customFormat="1" x14ac:dyDescent="0.25">
      <c r="A108" s="15" t="s">
        <v>52</v>
      </c>
      <c r="B108" s="33">
        <v>3037</v>
      </c>
      <c r="C108" s="33">
        <v>0</v>
      </c>
      <c r="D108" s="33">
        <v>0</v>
      </c>
      <c r="E108" s="33" t="s">
        <v>101</v>
      </c>
      <c r="F108" s="33">
        <v>0</v>
      </c>
      <c r="G108" s="33">
        <v>0</v>
      </c>
      <c r="H108" s="33">
        <v>0</v>
      </c>
      <c r="I108" s="33" t="s">
        <v>101</v>
      </c>
      <c r="J108" s="33">
        <v>0</v>
      </c>
    </row>
    <row r="109" spans="1:10" s="10" customFormat="1" x14ac:dyDescent="0.25">
      <c r="A109" s="15" t="s">
        <v>53</v>
      </c>
      <c r="B109" s="33">
        <v>3038</v>
      </c>
      <c r="C109" s="33">
        <v>0</v>
      </c>
      <c r="D109" s="33">
        <v>0</v>
      </c>
      <c r="E109" s="33" t="s">
        <v>101</v>
      </c>
      <c r="F109" s="33">
        <v>0</v>
      </c>
      <c r="G109" s="33">
        <v>0</v>
      </c>
      <c r="H109" s="33">
        <v>0</v>
      </c>
      <c r="I109" s="33" t="s">
        <v>101</v>
      </c>
      <c r="J109" s="33">
        <v>0</v>
      </c>
    </row>
    <row r="110" spans="1:10" s="10" customFormat="1" x14ac:dyDescent="0.25">
      <c r="A110" s="15" t="s">
        <v>54</v>
      </c>
      <c r="B110" s="33">
        <v>3039</v>
      </c>
      <c r="C110" s="33">
        <v>0</v>
      </c>
      <c r="D110" s="33">
        <v>0</v>
      </c>
      <c r="E110" s="33" t="s">
        <v>101</v>
      </c>
      <c r="F110" s="33">
        <v>0</v>
      </c>
      <c r="G110" s="33">
        <v>0</v>
      </c>
      <c r="H110" s="33">
        <v>0</v>
      </c>
      <c r="I110" s="33" t="s">
        <v>101</v>
      </c>
      <c r="J110" s="33">
        <v>0</v>
      </c>
    </row>
    <row r="111" spans="1:10" s="10" customFormat="1" x14ac:dyDescent="0.25">
      <c r="A111" s="15" t="s">
        <v>55</v>
      </c>
      <c r="B111" s="33">
        <v>3040</v>
      </c>
      <c r="C111" s="33">
        <v>0</v>
      </c>
      <c r="D111" s="33">
        <v>0</v>
      </c>
      <c r="E111" s="33" t="s">
        <v>101</v>
      </c>
      <c r="F111" s="33">
        <v>0</v>
      </c>
      <c r="G111" s="33">
        <v>0</v>
      </c>
      <c r="H111" s="33">
        <v>0</v>
      </c>
      <c r="I111" s="33" t="s">
        <v>101</v>
      </c>
      <c r="J111" s="33">
        <v>0</v>
      </c>
    </row>
    <row r="112" spans="1:10" s="10" customFormat="1" x14ac:dyDescent="0.25">
      <c r="A112" s="15" t="s">
        <v>56</v>
      </c>
      <c r="B112" s="33">
        <v>3041</v>
      </c>
      <c r="C112" s="33">
        <v>0</v>
      </c>
      <c r="D112" s="33">
        <v>0</v>
      </c>
      <c r="E112" s="33" t="s">
        <v>101</v>
      </c>
      <c r="F112" s="33">
        <v>0</v>
      </c>
      <c r="G112" s="33">
        <v>0</v>
      </c>
      <c r="H112" s="33">
        <v>0</v>
      </c>
      <c r="I112" s="33" t="s">
        <v>101</v>
      </c>
      <c r="J112" s="33">
        <v>0</v>
      </c>
    </row>
    <row r="113" spans="1:10" s="10" customFormat="1" x14ac:dyDescent="0.25">
      <c r="A113" s="15" t="s">
        <v>57</v>
      </c>
      <c r="B113" s="33">
        <v>3042</v>
      </c>
      <c r="C113" s="33">
        <v>0</v>
      </c>
      <c r="D113" s="33">
        <v>0</v>
      </c>
      <c r="E113" s="33" t="s">
        <v>101</v>
      </c>
      <c r="F113" s="33">
        <v>0</v>
      </c>
      <c r="G113" s="33">
        <v>0</v>
      </c>
      <c r="H113" s="33">
        <v>0</v>
      </c>
      <c r="I113" s="33" t="s">
        <v>101</v>
      </c>
      <c r="J113" s="33">
        <v>0</v>
      </c>
    </row>
    <row r="114" spans="1:10" s="10" customFormat="1" x14ac:dyDescent="0.25">
      <c r="A114" s="15" t="s">
        <v>58</v>
      </c>
      <c r="B114" s="33">
        <v>3043</v>
      </c>
      <c r="C114" s="33">
        <v>0</v>
      </c>
      <c r="D114" s="33">
        <v>0</v>
      </c>
      <c r="E114" s="33" t="s">
        <v>101</v>
      </c>
      <c r="F114" s="33">
        <v>0</v>
      </c>
      <c r="G114" s="33">
        <v>0</v>
      </c>
      <c r="H114" s="33">
        <v>0</v>
      </c>
      <c r="I114" s="33" t="s">
        <v>101</v>
      </c>
      <c r="J114" s="33">
        <v>0</v>
      </c>
    </row>
    <row r="115" spans="1:10" s="10" customFormat="1" x14ac:dyDescent="0.25">
      <c r="A115" s="15" t="s">
        <v>59</v>
      </c>
      <c r="B115" s="33">
        <v>3044</v>
      </c>
      <c r="C115" s="33">
        <v>0</v>
      </c>
      <c r="D115" s="33">
        <v>0</v>
      </c>
      <c r="E115" s="33" t="s">
        <v>101</v>
      </c>
      <c r="F115" s="33">
        <v>0</v>
      </c>
      <c r="G115" s="33">
        <v>0</v>
      </c>
      <c r="H115" s="33">
        <v>0</v>
      </c>
      <c r="I115" s="33" t="s">
        <v>101</v>
      </c>
      <c r="J115" s="33">
        <v>0</v>
      </c>
    </row>
    <row r="116" spans="1:10" s="10" customFormat="1" x14ac:dyDescent="0.25">
      <c r="A116" s="15" t="s">
        <v>94</v>
      </c>
      <c r="B116" s="33">
        <v>3045</v>
      </c>
      <c r="C116" s="33">
        <f>D116+H116</f>
        <v>84</v>
      </c>
      <c r="D116" s="33">
        <f>F116+G116</f>
        <v>84</v>
      </c>
      <c r="E116" s="33" t="s">
        <v>101</v>
      </c>
      <c r="F116" s="33">
        <f>4</f>
        <v>4</v>
      </c>
      <c r="G116" s="33">
        <v>80</v>
      </c>
      <c r="H116" s="33">
        <v>0</v>
      </c>
      <c r="I116" s="33" t="s">
        <v>101</v>
      </c>
      <c r="J116" s="33">
        <v>0</v>
      </c>
    </row>
    <row r="117" spans="1:10" s="10" customFormat="1" x14ac:dyDescent="0.25">
      <c r="A117" s="15" t="s">
        <v>95</v>
      </c>
      <c r="B117" s="33">
        <v>3046</v>
      </c>
      <c r="C117" s="33">
        <v>0</v>
      </c>
      <c r="D117" s="33">
        <v>0</v>
      </c>
      <c r="E117" s="33" t="s">
        <v>101</v>
      </c>
      <c r="F117" s="33">
        <v>0</v>
      </c>
      <c r="G117" s="33">
        <v>0</v>
      </c>
      <c r="H117" s="33">
        <v>0</v>
      </c>
      <c r="I117" s="33" t="s">
        <v>101</v>
      </c>
      <c r="J117" s="33">
        <v>0</v>
      </c>
    </row>
    <row r="118" spans="1:10" s="10" customFormat="1" x14ac:dyDescent="0.25">
      <c r="A118" s="15" t="s">
        <v>96</v>
      </c>
      <c r="B118" s="33">
        <v>3047</v>
      </c>
      <c r="C118" s="33">
        <v>0</v>
      </c>
      <c r="D118" s="33">
        <v>0</v>
      </c>
      <c r="E118" s="33" t="s">
        <v>101</v>
      </c>
      <c r="F118" s="33">
        <v>0</v>
      </c>
      <c r="G118" s="33">
        <v>0</v>
      </c>
      <c r="H118" s="33">
        <v>0</v>
      </c>
      <c r="I118" s="33" t="s">
        <v>101</v>
      </c>
      <c r="J118" s="33">
        <v>0</v>
      </c>
    </row>
    <row r="119" spans="1:10" s="10" customFormat="1" x14ac:dyDescent="0.25">
      <c r="A119" s="23" t="s">
        <v>11</v>
      </c>
      <c r="B119" s="24">
        <v>3100</v>
      </c>
      <c r="C119" s="24">
        <f>C83+C84+C85+C86+C87+C88+C89+C90+C91+C92+C93+C94++C95+C96+C97+C98+C99+C100+C101+C102+C103+C104+C105+C106+C107+C108+C109+C110+C111+C112+C113+C114+C115+C116+C118</f>
        <v>3562.3999999999996</v>
      </c>
      <c r="D119" s="24">
        <f t="shared" ref="D119:J119" si="5">D83+D84+D85+D86+D87+D88+D89+D90+D91+D92+D93+D94++D95+D96+D97+D98+D99+D100+D101+D102+D103+D104+D105+D106+D107+D108+D109+D110+D111+D112+D113+D114+D115+D116+D117+D118</f>
        <v>2682.3999999999996</v>
      </c>
      <c r="E119" s="24">
        <v>0</v>
      </c>
      <c r="F119" s="24">
        <f t="shared" si="5"/>
        <v>544.20000000000005</v>
      </c>
      <c r="G119" s="24">
        <f t="shared" si="5"/>
        <v>2138.1999999999998</v>
      </c>
      <c r="H119" s="24">
        <f t="shared" si="5"/>
        <v>880</v>
      </c>
      <c r="I119" s="24">
        <v>0</v>
      </c>
      <c r="J119" s="24">
        <f t="shared" si="5"/>
        <v>880</v>
      </c>
    </row>
    <row r="120" spans="1:10" s="10" customFormat="1" ht="18.75" x14ac:dyDescent="0.25">
      <c r="A120" s="7"/>
    </row>
    <row r="121" spans="1:10" s="10" customFormat="1" ht="18.75" x14ac:dyDescent="0.25">
      <c r="A121" s="7"/>
    </row>
    <row r="122" spans="1:10" s="10" customFormat="1" ht="18.75" x14ac:dyDescent="0.25">
      <c r="A122" s="7"/>
    </row>
    <row r="123" spans="1:10" s="10" customFormat="1" ht="18.75" x14ac:dyDescent="0.25">
      <c r="A123" s="7"/>
    </row>
    <row r="124" spans="1:10" s="10" customFormat="1" x14ac:dyDescent="0.25"/>
    <row r="125" spans="1:10" s="10" customFormat="1" ht="15.75" x14ac:dyDescent="0.25">
      <c r="A125" s="11" t="s">
        <v>79</v>
      </c>
    </row>
    <row r="126" spans="1:10" s="10" customFormat="1" ht="16.5" thickBot="1" x14ac:dyDescent="0.3">
      <c r="A126" s="12"/>
      <c r="J126" s="10" t="s">
        <v>1</v>
      </c>
    </row>
    <row r="127" spans="1:10" s="10" customFormat="1" ht="15.75" thickBot="1" x14ac:dyDescent="0.3">
      <c r="A127" s="43" t="s">
        <v>2</v>
      </c>
      <c r="B127" s="46" t="s">
        <v>3</v>
      </c>
      <c r="C127" s="46" t="s">
        <v>78</v>
      </c>
      <c r="D127" s="49" t="s">
        <v>7</v>
      </c>
      <c r="E127" s="50"/>
      <c r="F127" s="50"/>
      <c r="G127" s="51"/>
      <c r="H127" s="49" t="s">
        <v>6</v>
      </c>
      <c r="I127" s="50"/>
      <c r="J127" s="51"/>
    </row>
    <row r="128" spans="1:10" s="10" customFormat="1" ht="15.75" thickBot="1" x14ac:dyDescent="0.3">
      <c r="A128" s="44"/>
      <c r="B128" s="47"/>
      <c r="C128" s="47"/>
      <c r="D128" s="46" t="s">
        <v>43</v>
      </c>
      <c r="E128" s="49" t="s">
        <v>10</v>
      </c>
      <c r="F128" s="50"/>
      <c r="G128" s="51"/>
      <c r="H128" s="46" t="s">
        <v>43</v>
      </c>
      <c r="I128" s="49" t="s">
        <v>10</v>
      </c>
      <c r="J128" s="51"/>
    </row>
    <row r="129" spans="1:10" s="10" customFormat="1" ht="30.75" thickBot="1" x14ac:dyDescent="0.3">
      <c r="A129" s="45"/>
      <c r="B129" s="48"/>
      <c r="C129" s="48"/>
      <c r="D129" s="48"/>
      <c r="E129" s="3" t="s">
        <v>44</v>
      </c>
      <c r="F129" s="3" t="s">
        <v>45</v>
      </c>
      <c r="G129" s="3" t="s">
        <v>46</v>
      </c>
      <c r="H129" s="48"/>
      <c r="I129" s="3" t="s">
        <v>44</v>
      </c>
      <c r="J129" s="3" t="s">
        <v>45</v>
      </c>
    </row>
    <row r="130" spans="1:10" s="10" customFormat="1" ht="15.75" thickBot="1" x14ac:dyDescent="0.3">
      <c r="A130" s="34" t="s">
        <v>8</v>
      </c>
      <c r="B130" s="2" t="s">
        <v>9</v>
      </c>
      <c r="C130" s="2">
        <v>1</v>
      </c>
      <c r="D130" s="2">
        <v>2</v>
      </c>
      <c r="E130" s="2">
        <v>3</v>
      </c>
      <c r="F130" s="2">
        <v>4</v>
      </c>
      <c r="G130" s="2">
        <v>5</v>
      </c>
      <c r="H130" s="2">
        <v>6</v>
      </c>
      <c r="I130" s="2">
        <v>7</v>
      </c>
      <c r="J130" s="2">
        <v>8</v>
      </c>
    </row>
    <row r="131" spans="1:10" s="10" customFormat="1" x14ac:dyDescent="0.25">
      <c r="A131" s="42" t="s">
        <v>80</v>
      </c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1:10" s="10" customFormat="1" ht="30" x14ac:dyDescent="0.25">
      <c r="A132" s="15" t="s">
        <v>62</v>
      </c>
      <c r="B132" s="33">
        <v>2210</v>
      </c>
      <c r="C132" s="33">
        <f>D132+H132</f>
        <v>59</v>
      </c>
      <c r="D132" s="33">
        <f>F132+G132</f>
        <v>33</v>
      </c>
      <c r="E132" s="33" t="s">
        <v>101</v>
      </c>
      <c r="F132" s="33">
        <f>15+1</f>
        <v>16</v>
      </c>
      <c r="G132" s="33">
        <f>15+1+1</f>
        <v>17</v>
      </c>
      <c r="H132" s="33">
        <f>J132</f>
        <v>26</v>
      </c>
      <c r="I132" s="33" t="s">
        <v>101</v>
      </c>
      <c r="J132" s="33">
        <f>21+1+2+2</f>
        <v>26</v>
      </c>
    </row>
    <row r="133" spans="1:10" s="10" customFormat="1" x14ac:dyDescent="0.25">
      <c r="A133" s="15" t="s">
        <v>10</v>
      </c>
      <c r="B133" s="33"/>
      <c r="C133" s="33"/>
      <c r="D133" s="33"/>
      <c r="E133" s="33" t="s">
        <v>101</v>
      </c>
      <c r="F133" s="33"/>
      <c r="G133" s="33"/>
      <c r="H133" s="33"/>
      <c r="I133" s="33" t="s">
        <v>101</v>
      </c>
      <c r="J133" s="33"/>
    </row>
    <row r="134" spans="1:10" s="10" customFormat="1" x14ac:dyDescent="0.25">
      <c r="A134" s="15" t="s">
        <v>63</v>
      </c>
      <c r="B134" s="33">
        <v>2211</v>
      </c>
      <c r="C134" s="33">
        <f t="shared" ref="C134:C140" si="6">D134+H134</f>
        <v>40</v>
      </c>
      <c r="D134" s="33">
        <f>F134+G134</f>
        <v>19</v>
      </c>
      <c r="E134" s="33" t="s">
        <v>101</v>
      </c>
      <c r="F134" s="33">
        <f>8+1</f>
        <v>9</v>
      </c>
      <c r="G134" s="33">
        <f>8+1+1</f>
        <v>10</v>
      </c>
      <c r="H134" s="33">
        <f>J134</f>
        <v>21</v>
      </c>
      <c r="I134" s="33" t="s">
        <v>101</v>
      </c>
      <c r="J134" s="33">
        <f>16+1+2+2</f>
        <v>21</v>
      </c>
    </row>
    <row r="135" spans="1:10" s="10" customFormat="1" x14ac:dyDescent="0.25">
      <c r="A135" s="15" t="s">
        <v>81</v>
      </c>
      <c r="B135" s="33">
        <v>2212</v>
      </c>
      <c r="C135" s="33">
        <f t="shared" si="6"/>
        <v>11</v>
      </c>
      <c r="D135" s="33">
        <f>F135+G135</f>
        <v>8</v>
      </c>
      <c r="E135" s="33" t="s">
        <v>101</v>
      </c>
      <c r="F135" s="33">
        <f>4</f>
        <v>4</v>
      </c>
      <c r="G135" s="33">
        <f>4</f>
        <v>4</v>
      </c>
      <c r="H135" s="33">
        <f>J135</f>
        <v>3</v>
      </c>
      <c r="I135" s="33" t="s">
        <v>101</v>
      </c>
      <c r="J135" s="33">
        <f>3</f>
        <v>3</v>
      </c>
    </row>
    <row r="136" spans="1:10" s="10" customFormat="1" x14ac:dyDescent="0.25">
      <c r="A136" s="15" t="s">
        <v>82</v>
      </c>
      <c r="B136" s="33">
        <v>2213</v>
      </c>
      <c r="C136" s="33">
        <f t="shared" si="6"/>
        <v>5</v>
      </c>
      <c r="D136" s="33">
        <f t="shared" ref="D136:D138" si="7">F136+G136</f>
        <v>4</v>
      </c>
      <c r="E136" s="33" t="s">
        <v>101</v>
      </c>
      <c r="F136" s="33">
        <f>2</f>
        <v>2</v>
      </c>
      <c r="G136" s="33">
        <f>2</f>
        <v>2</v>
      </c>
      <c r="H136" s="33">
        <f>J136</f>
        <v>1</v>
      </c>
      <c r="I136" s="33" t="s">
        <v>101</v>
      </c>
      <c r="J136" s="33">
        <f>1</f>
        <v>1</v>
      </c>
    </row>
    <row r="137" spans="1:10" s="10" customFormat="1" x14ac:dyDescent="0.25">
      <c r="A137" s="15" t="s">
        <v>83</v>
      </c>
      <c r="B137" s="33">
        <v>2214</v>
      </c>
      <c r="C137" s="33">
        <f t="shared" si="6"/>
        <v>1</v>
      </c>
      <c r="D137" s="33">
        <v>0</v>
      </c>
      <c r="E137" s="33" t="s">
        <v>101</v>
      </c>
      <c r="F137" s="33">
        <v>0</v>
      </c>
      <c r="G137" s="33">
        <v>0</v>
      </c>
      <c r="H137" s="33">
        <f>J137</f>
        <v>1</v>
      </c>
      <c r="I137" s="33" t="s">
        <v>101</v>
      </c>
      <c r="J137" s="33">
        <f>1</f>
        <v>1</v>
      </c>
    </row>
    <row r="138" spans="1:10" s="10" customFormat="1" x14ac:dyDescent="0.25">
      <c r="A138" s="15" t="s">
        <v>60</v>
      </c>
      <c r="B138" s="33">
        <v>2215</v>
      </c>
      <c r="C138" s="33">
        <f t="shared" si="6"/>
        <v>2</v>
      </c>
      <c r="D138" s="33">
        <f t="shared" si="7"/>
        <v>2</v>
      </c>
      <c r="E138" s="33" t="s">
        <v>101</v>
      </c>
      <c r="F138" s="33">
        <f>1</f>
        <v>1</v>
      </c>
      <c r="G138" s="33">
        <f>1</f>
        <v>1</v>
      </c>
      <c r="H138" s="33">
        <v>0</v>
      </c>
      <c r="I138" s="33" t="s">
        <v>101</v>
      </c>
      <c r="J138" s="33">
        <v>0</v>
      </c>
    </row>
    <row r="139" spans="1:10" s="10" customFormat="1" ht="30" x14ac:dyDescent="0.25">
      <c r="A139" s="15" t="s">
        <v>84</v>
      </c>
      <c r="B139" s="33">
        <v>2216</v>
      </c>
      <c r="C139" s="33">
        <f t="shared" si="6"/>
        <v>0</v>
      </c>
      <c r="D139" s="33">
        <v>0</v>
      </c>
      <c r="E139" s="33" t="s">
        <v>101</v>
      </c>
      <c r="F139" s="33">
        <v>0</v>
      </c>
      <c r="G139" s="33" t="s">
        <v>101</v>
      </c>
      <c r="H139" s="33">
        <v>0</v>
      </c>
      <c r="I139" s="33" t="s">
        <v>101</v>
      </c>
      <c r="J139" s="33">
        <v>0</v>
      </c>
    </row>
    <row r="140" spans="1:10" s="10" customFormat="1" ht="30" x14ac:dyDescent="0.25">
      <c r="A140" s="15" t="s">
        <v>85</v>
      </c>
      <c r="B140" s="33">
        <v>2217</v>
      </c>
      <c r="C140" s="33">
        <f t="shared" si="6"/>
        <v>0</v>
      </c>
      <c r="D140" s="33">
        <v>0</v>
      </c>
      <c r="E140" s="33" t="s">
        <v>101</v>
      </c>
      <c r="F140" s="33" t="s">
        <v>101</v>
      </c>
      <c r="G140" s="33">
        <v>0</v>
      </c>
      <c r="H140" s="33">
        <v>0</v>
      </c>
      <c r="I140" s="33" t="s">
        <v>101</v>
      </c>
      <c r="J140" s="33">
        <v>0</v>
      </c>
    </row>
    <row r="141" spans="1:10" x14ac:dyDescent="0.25">
      <c r="A141" s="6"/>
    </row>
    <row r="142" spans="1:10" s="9" customFormat="1" ht="15.75" x14ac:dyDescent="0.25">
      <c r="A142" s="39" t="s">
        <v>105</v>
      </c>
      <c r="B142" s="29"/>
      <c r="C142" s="29"/>
      <c r="D142" s="29"/>
      <c r="E142" s="29"/>
      <c r="F142" s="29"/>
      <c r="G142" s="29"/>
      <c r="H142" s="29"/>
    </row>
    <row r="143" spans="1:10" s="9" customFormat="1" ht="15.75" x14ac:dyDescent="0.25">
      <c r="A143" s="39"/>
      <c r="B143" s="29"/>
      <c r="C143" s="29"/>
      <c r="D143" s="29"/>
      <c r="E143" s="29"/>
      <c r="F143" s="29"/>
      <c r="G143" s="29"/>
      <c r="H143" s="29"/>
    </row>
    <row r="144" spans="1:10" s="9" customFormat="1" ht="15.75" x14ac:dyDescent="0.25">
      <c r="A144" s="39"/>
      <c r="B144" s="29"/>
      <c r="C144" s="29"/>
      <c r="D144" s="29"/>
      <c r="E144" s="29"/>
      <c r="F144" s="29"/>
      <c r="G144" s="29"/>
      <c r="H144" s="29"/>
    </row>
    <row r="145" spans="1:8" s="9" customFormat="1" ht="15.75" x14ac:dyDescent="0.25">
      <c r="A145" s="39"/>
      <c r="B145" s="29"/>
      <c r="C145" s="29"/>
      <c r="D145" s="29"/>
      <c r="E145" s="29"/>
      <c r="F145" s="29"/>
      <c r="G145" s="29"/>
      <c r="H145" s="29"/>
    </row>
    <row r="146" spans="1:8" ht="15.75" x14ac:dyDescent="0.25">
      <c r="A146" s="40"/>
      <c r="B146" s="30"/>
      <c r="C146" s="30"/>
      <c r="D146" s="30"/>
      <c r="E146" s="30"/>
      <c r="F146" s="30"/>
      <c r="G146" s="30"/>
      <c r="H146" s="30"/>
    </row>
    <row r="147" spans="1:8" ht="15.75" x14ac:dyDescent="0.25">
      <c r="A147" s="41"/>
      <c r="B147" s="30"/>
      <c r="C147" s="30"/>
      <c r="D147" s="30"/>
      <c r="E147" s="30"/>
      <c r="F147" s="30"/>
      <c r="G147" s="30"/>
      <c r="H147" s="30"/>
    </row>
    <row r="148" spans="1:8" ht="15.75" x14ac:dyDescent="0.25">
      <c r="A148" s="38"/>
      <c r="B148" s="30"/>
      <c r="C148" s="30"/>
      <c r="D148" s="30"/>
      <c r="E148" s="30"/>
      <c r="F148" s="30"/>
      <c r="G148" s="30"/>
      <c r="H148" s="30"/>
    </row>
    <row r="149" spans="1:8" ht="15.75" x14ac:dyDescent="0.25">
      <c r="A149" s="38"/>
      <c r="B149" s="30"/>
      <c r="C149" s="30"/>
      <c r="D149" s="30"/>
      <c r="E149" s="30"/>
      <c r="F149" s="30"/>
      <c r="G149" s="30"/>
      <c r="H149" s="30"/>
    </row>
    <row r="150" spans="1:8" x14ac:dyDescent="0.25">
      <c r="A150" s="38"/>
    </row>
    <row r="151" spans="1:8" x14ac:dyDescent="0.25">
      <c r="A151" s="38"/>
    </row>
  </sheetData>
  <mergeCells count="40">
    <mergeCell ref="A1:I1"/>
    <mergeCell ref="A2:I2"/>
    <mergeCell ref="A21:E21"/>
    <mergeCell ref="A22:E22"/>
    <mergeCell ref="A23:E23"/>
    <mergeCell ref="A79:A81"/>
    <mergeCell ref="B79:B81"/>
    <mergeCell ref="C79:C81"/>
    <mergeCell ref="D79:G79"/>
    <mergeCell ref="E25:E26"/>
    <mergeCell ref="A28:E28"/>
    <mergeCell ref="B35:B36"/>
    <mergeCell ref="C35:C36"/>
    <mergeCell ref="D35:D36"/>
    <mergeCell ref="E35:E36"/>
    <mergeCell ref="A24:A26"/>
    <mergeCell ref="B24:B26"/>
    <mergeCell ref="C24:C26"/>
    <mergeCell ref="D24:E24"/>
    <mergeCell ref="D25:D26"/>
    <mergeCell ref="A62:E62"/>
    <mergeCell ref="B66:B67"/>
    <mergeCell ref="C66:C67"/>
    <mergeCell ref="D66:D67"/>
    <mergeCell ref="E66:E67"/>
    <mergeCell ref="H79:J79"/>
    <mergeCell ref="D80:D81"/>
    <mergeCell ref="E80:G80"/>
    <mergeCell ref="H80:H81"/>
    <mergeCell ref="I80:J80"/>
    <mergeCell ref="D128:D129"/>
    <mergeCell ref="E128:G128"/>
    <mergeCell ref="H128:H129"/>
    <mergeCell ref="I128:J128"/>
    <mergeCell ref="A131:J131"/>
    <mergeCell ref="A127:A129"/>
    <mergeCell ref="B127:B129"/>
    <mergeCell ref="C127:C129"/>
    <mergeCell ref="D127:G127"/>
    <mergeCell ref="H127:J127"/>
  </mergeCells>
  <pageMargins left="0.25" right="0.25" top="0.75" bottom="0.75" header="0.3" footer="0.3"/>
  <pageSetup paperSize="9" scale="5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3700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Бондарь Юлия Николаевна</dc:creator>
  <cp:lastModifiedBy>Иванова Анастасия Витальевна</cp:lastModifiedBy>
  <cp:lastPrinted>2019-10-15T08:39:40Z</cp:lastPrinted>
  <dcterms:created xsi:type="dcterms:W3CDTF">2019-01-17T07:59:17Z</dcterms:created>
  <dcterms:modified xsi:type="dcterms:W3CDTF">2019-10-17T07:28:23Z</dcterms:modified>
</cp:coreProperties>
</file>