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676678\d\Арсентьева\Работа с флешки\Арсентьева И.В_диск С\2021\БУКЛЕТ\Ян.-декабрь_2021\СМИ_Ян.-декабрь_2021\12_январь-декабрь\"/>
    </mc:Choice>
  </mc:AlternateContent>
  <bookViews>
    <workbookView xWindow="0" yWindow="0" windowWidth="28800" windowHeight="12435"/>
  </bookViews>
  <sheets>
    <sheet name="12мес." sheetId="1" r:id="rId1"/>
  </sheets>
  <externalReferences>
    <externalReference r:id="rId2"/>
    <externalReference r:id="rId3"/>
    <externalReference r:id="rId4"/>
  </externalReferences>
  <definedNames>
    <definedName name="_R1050_2">'12мес.'!#REF!</definedName>
    <definedName name="_R3020_2">'[1]3'!$E$9</definedName>
    <definedName name="_R3300_7">'[2]4'!$J$7</definedName>
    <definedName name="_R3400_7">'[2]4'!$J$13</definedName>
    <definedName name="_R3500_7">'[2]4'!$J$14</definedName>
    <definedName name="А1">#REF!</definedName>
    <definedName name="_xlnm.Print_Area" localSheetId="0">'12мес.'!$A$1:$I$59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" i="1" l="1"/>
  <c r="G59" i="1"/>
  <c r="H58" i="1"/>
  <c r="G58" i="1"/>
  <c r="H57" i="1"/>
  <c r="G57" i="1"/>
  <c r="H56" i="1"/>
  <c r="G56" i="1"/>
  <c r="H55" i="1"/>
  <c r="F55" i="1"/>
  <c r="G55" i="1" s="1"/>
  <c r="E55" i="1"/>
  <c r="H53" i="1"/>
  <c r="G53" i="1"/>
  <c r="H52" i="1"/>
  <c r="G52" i="1"/>
  <c r="H51" i="1"/>
  <c r="F51" i="1"/>
  <c r="G51" i="1" s="1"/>
  <c r="E51" i="1"/>
  <c r="H50" i="1"/>
  <c r="G50" i="1"/>
  <c r="H49" i="1"/>
  <c r="G49" i="1"/>
  <c r="H47" i="1"/>
  <c r="F47" i="1"/>
  <c r="G47" i="1" s="1"/>
  <c r="E47" i="1"/>
  <c r="H46" i="1"/>
  <c r="G46" i="1"/>
  <c r="H45" i="1"/>
  <c r="G45" i="1"/>
  <c r="H43" i="1"/>
  <c r="F43" i="1"/>
  <c r="G43" i="1" s="1"/>
  <c r="E43" i="1"/>
  <c r="E38" i="1" s="1"/>
  <c r="H42" i="1"/>
  <c r="G42" i="1"/>
  <c r="H41" i="1"/>
  <c r="G41" i="1"/>
  <c r="H40" i="1"/>
  <c r="G40" i="1"/>
  <c r="F38" i="1"/>
  <c r="H37" i="1"/>
  <c r="G37" i="1"/>
  <c r="H36" i="1"/>
  <c r="F36" i="1"/>
  <c r="G36" i="1" s="1"/>
  <c r="E36" i="1"/>
  <c r="H35" i="1"/>
  <c r="G35" i="1"/>
  <c r="H34" i="1"/>
  <c r="G34" i="1"/>
  <c r="H33" i="1"/>
  <c r="F33" i="1"/>
  <c r="G33" i="1" s="1"/>
  <c r="E33" i="1"/>
  <c r="H32" i="1"/>
  <c r="G32" i="1"/>
  <c r="H31" i="1"/>
  <c r="G31" i="1"/>
  <c r="H30" i="1"/>
  <c r="F30" i="1"/>
  <c r="G30" i="1" s="1"/>
  <c r="E30" i="1"/>
  <c r="H29" i="1"/>
  <c r="G29" i="1"/>
  <c r="H28" i="1"/>
  <c r="G28" i="1"/>
  <c r="G27" i="1"/>
  <c r="F26" i="1"/>
  <c r="H26" i="1" s="1"/>
  <c r="E26" i="1"/>
  <c r="H25" i="1"/>
  <c r="G25" i="1"/>
  <c r="H24" i="1"/>
  <c r="G24" i="1"/>
  <c r="H22" i="1"/>
  <c r="G22" i="1"/>
  <c r="H21" i="1"/>
  <c r="G21" i="1"/>
  <c r="F20" i="1"/>
  <c r="H20" i="1" s="1"/>
  <c r="E20" i="1"/>
  <c r="H18" i="1"/>
  <c r="G18" i="1"/>
  <c r="H17" i="1"/>
  <c r="G17" i="1"/>
  <c r="F16" i="1"/>
  <c r="H16" i="1" s="1"/>
  <c r="E16" i="1"/>
  <c r="F13" i="1"/>
  <c r="H13" i="1" s="1"/>
  <c r="E13" i="1"/>
  <c r="H12" i="1"/>
  <c r="G12" i="1"/>
  <c r="H11" i="1"/>
  <c r="G11" i="1"/>
  <c r="F9" i="1"/>
  <c r="H9" i="1" s="1"/>
  <c r="E9" i="1"/>
  <c r="F8" i="1"/>
  <c r="H8" i="1" s="1"/>
  <c r="E8" i="1"/>
  <c r="E6" i="1" s="1"/>
  <c r="F6" i="1"/>
  <c r="H6" i="1" s="1"/>
  <c r="H38" i="1" l="1"/>
  <c r="G38" i="1"/>
  <c r="G6" i="1"/>
  <c r="G8" i="1"/>
  <c r="G9" i="1"/>
  <c r="G13" i="1"/>
  <c r="G16" i="1"/>
  <c r="G20" i="1"/>
  <c r="G26" i="1"/>
</calcChain>
</file>

<file path=xl/sharedStrings.xml><?xml version="1.0" encoding="utf-8"?>
<sst xmlns="http://schemas.openxmlformats.org/spreadsheetml/2006/main" count="70" uniqueCount="50">
  <si>
    <t>Поступление в бюджетную систему Российской Федерации и государственные внебюджетные фонды доходов,  администрируемых УФНС России по Тверской области</t>
  </si>
  <si>
    <t>за январь-декабрь 2020 -2021 г.г.</t>
  </si>
  <si>
    <t>тыс. рублей</t>
  </si>
  <si>
    <t xml:space="preserve">строка отчета 1-НМ </t>
  </si>
  <si>
    <r>
      <t xml:space="preserve">январь-декабрь
</t>
    </r>
    <r>
      <rPr>
        <b/>
        <sz val="12"/>
        <rFont val="Times New Roman CYR"/>
        <charset val="204"/>
      </rPr>
      <t xml:space="preserve">2020 года </t>
    </r>
  </si>
  <si>
    <r>
      <t xml:space="preserve">январь-декабрь
</t>
    </r>
    <r>
      <rPr>
        <b/>
        <sz val="12"/>
        <rFont val="Times New Roman CYR"/>
        <charset val="204"/>
      </rPr>
      <t xml:space="preserve">2021 года </t>
    </r>
  </si>
  <si>
    <t>прирост/    снижение              (тыс. руб.)</t>
  </si>
  <si>
    <r>
      <rPr>
        <b/>
        <sz val="12"/>
        <rFont val="Times New Roman CYR"/>
        <charset val="204"/>
      </rPr>
      <t>2021</t>
    </r>
    <r>
      <rPr>
        <sz val="12"/>
        <rFont val="Times New Roman CYR"/>
        <family val="1"/>
        <charset val="204"/>
      </rPr>
      <t xml:space="preserve"> в процентах к </t>
    </r>
    <r>
      <rPr>
        <b/>
        <sz val="12"/>
        <rFont val="Times New Roman CYR"/>
        <charset val="204"/>
      </rPr>
      <t>2020</t>
    </r>
  </si>
  <si>
    <t xml:space="preserve"> Всего поступило в бюджетную систему РФ</t>
  </si>
  <si>
    <t>1000+4000</t>
  </si>
  <si>
    <t>в том числе:</t>
  </si>
  <si>
    <t>Налоги и сборы в консолидированный бюджет</t>
  </si>
  <si>
    <t>Доходы по страховым взносам на  обязательное социальное страхование</t>
  </si>
  <si>
    <t>из них:</t>
  </si>
  <si>
    <t xml:space="preserve">Пенсионный фонд Российской Федерации </t>
  </si>
  <si>
    <t>Социальное страхование на случай временной нетрудоспособности и в связи с материнством</t>
  </si>
  <si>
    <t xml:space="preserve">Фонда обязательного медицинского страхования </t>
  </si>
  <si>
    <t>4025+3545 (графа5)</t>
  </si>
  <si>
    <t xml:space="preserve">строка отчета 1-НМ  </t>
  </si>
  <si>
    <t xml:space="preserve"> Налоги и сборы  в консолидированный бюджет РФ</t>
  </si>
  <si>
    <t xml:space="preserve">в федеральный бюджет </t>
  </si>
  <si>
    <t>в консолидированные бюджеты субъектов РФ</t>
  </si>
  <si>
    <t xml:space="preserve">   Налог на прибыль организаций</t>
  </si>
  <si>
    <t>в федеральный бюджет</t>
  </si>
  <si>
    <t>налог на прибыль за исключением КГН в консолидированный бюджет субъекта РФ</t>
  </si>
  <si>
    <t>налог на прибыль КГН в консолидированный бюджет субъекта РФ</t>
  </si>
  <si>
    <t xml:space="preserve">   Налог на доходы физических лиц</t>
  </si>
  <si>
    <t xml:space="preserve">   Единый социальный налог в федеральный
   бюджет</t>
  </si>
  <si>
    <t xml:space="preserve">   Налог на добавленную стоимость:</t>
  </si>
  <si>
    <t>на товары (работы, услуги), реализуемые на территории Российской Федерации</t>
  </si>
  <si>
    <t>на товары, ввозимые на территорию Российской Федерации</t>
  </si>
  <si>
    <t>1431/1436</t>
  </si>
  <si>
    <t xml:space="preserve">   Акцизы на товары, производимые в РФ</t>
  </si>
  <si>
    <t xml:space="preserve">   Акцизы на товары, ввозимые в РФ</t>
  </si>
  <si>
    <r>
      <t xml:space="preserve">    </t>
    </r>
    <r>
      <rPr>
        <b/>
        <sz val="12"/>
        <rFont val="Times New Roman"/>
        <family val="1"/>
        <charset val="204"/>
      </rPr>
      <t>Имущественные налоги в консолидированный бюджет субъекта РФ</t>
    </r>
  </si>
  <si>
    <t>налог на игорный бизнес</t>
  </si>
  <si>
    <t>налог на имущество физических лиц</t>
  </si>
  <si>
    <t>налог на имущество организаций</t>
  </si>
  <si>
    <t>транспортный налог</t>
  </si>
  <si>
    <t>транспортный налог с организаций</t>
  </si>
  <si>
    <t>транспортный налог с физических лиц</t>
  </si>
  <si>
    <t xml:space="preserve">земельный налог </t>
  </si>
  <si>
    <t>земельный налог с организаций</t>
  </si>
  <si>
    <t>1631/1622</t>
  </si>
  <si>
    <t>земельный налог с физических лиц</t>
  </si>
  <si>
    <t xml:space="preserve">   Налоги, сборы и регулярные платежи за 
   пользование природными ресурсами</t>
  </si>
  <si>
    <t xml:space="preserve">      налог на добычу полезных ископаемых</t>
  </si>
  <si>
    <t>Единый налоговый платеж физического лица (с января 2019 года) в федеральный бюджет</t>
  </si>
  <si>
    <t>1647/1660</t>
  </si>
  <si>
    <t>Утилизационный сбор в федеральный бюджет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</si>
</sst>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00"/>
    <numFmt numFmtId="166" formatCode="0.0"/>
  </numFmts>
  <fonts count="18" x14ac:knownFonts="1">
    <font>
      <sz val="10"/>
      <name val="Arial Cyr"/>
      <charset val="204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sz val="9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i/>
      <sz val="9"/>
      <name val="Times New Roman CYR"/>
      <family val="1"/>
      <charset val="204"/>
    </font>
    <font>
      <i/>
      <sz val="9"/>
      <name val="Times New Roman CYR"/>
      <charset val="204"/>
    </font>
    <font>
      <i/>
      <sz val="9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 CYR"/>
      <charset val="204"/>
    </font>
    <font>
      <sz val="8"/>
      <name val="Times New Roman"/>
      <family val="1"/>
      <charset val="204"/>
    </font>
    <font>
      <b/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center" wrapText="1" shrinkToFi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right"/>
    </xf>
    <xf numFmtId="0" fontId="3" fillId="0" borderId="2" xfId="0" applyFont="1" applyBorder="1"/>
    <xf numFmtId="0" fontId="4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 shrinkToFit="1"/>
    </xf>
    <xf numFmtId="1" fontId="5" fillId="2" borderId="2" xfId="0" applyNumberFormat="1" applyFont="1" applyFill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1" fillId="0" borderId="2" xfId="0" applyFont="1" applyBorder="1"/>
    <xf numFmtId="0" fontId="8" fillId="0" borderId="2" xfId="0" applyFont="1" applyBorder="1" applyAlignment="1">
      <alignment horizontal="center" wrapText="1"/>
    </xf>
    <xf numFmtId="3" fontId="1" fillId="2" borderId="2" xfId="0" applyNumberFormat="1" applyFont="1" applyFill="1" applyBorder="1"/>
    <xf numFmtId="164" fontId="1" fillId="0" borderId="2" xfId="0" applyNumberFormat="1" applyFont="1" applyBorder="1"/>
    <xf numFmtId="0" fontId="5" fillId="0" borderId="2" xfId="0" applyFont="1" applyBorder="1" applyAlignment="1">
      <alignment horizontal="center"/>
    </xf>
    <xf numFmtId="3" fontId="5" fillId="0" borderId="2" xfId="0" applyNumberFormat="1" applyFont="1" applyBorder="1"/>
    <xf numFmtId="0" fontId="5" fillId="0" borderId="2" xfId="0" applyFont="1" applyBorder="1" applyAlignment="1">
      <alignment horizontal="left" wrapText="1" indent="1"/>
    </xf>
    <xf numFmtId="0" fontId="9" fillId="0" borderId="2" xfId="0" applyFont="1" applyBorder="1" applyAlignment="1">
      <alignment horizontal="center" wrapText="1"/>
    </xf>
    <xf numFmtId="3" fontId="1" fillId="0" borderId="2" xfId="0" applyNumberFormat="1" applyFont="1" applyBorder="1"/>
    <xf numFmtId="0" fontId="5" fillId="0" borderId="3" xfId="0" applyFont="1" applyBorder="1" applyAlignment="1">
      <alignment horizontal="left" wrapText="1" indent="1" shrinkToFit="1"/>
    </xf>
    <xf numFmtId="0" fontId="10" fillId="0" borderId="2" xfId="0" applyFont="1" applyBorder="1" applyAlignment="1">
      <alignment horizontal="center" wrapText="1"/>
    </xf>
    <xf numFmtId="3" fontId="7" fillId="0" borderId="2" xfId="0" applyNumberFormat="1" applyFont="1" applyBorder="1"/>
    <xf numFmtId="3" fontId="7" fillId="2" borderId="2" xfId="0" applyNumberFormat="1" applyFont="1" applyFill="1" applyBorder="1"/>
    <xf numFmtId="164" fontId="7" fillId="0" borderId="2" xfId="0" applyNumberFormat="1" applyFont="1" applyBorder="1"/>
    <xf numFmtId="0" fontId="11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 shrinkToFit="1"/>
    </xf>
    <xf numFmtId="0" fontId="12" fillId="0" borderId="2" xfId="0" applyFont="1" applyBorder="1" applyAlignment="1">
      <alignment horizontal="center" wrapText="1" shrinkToFi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/>
    <xf numFmtId="0" fontId="4" fillId="0" borderId="3" xfId="0" applyFont="1" applyBorder="1" applyAlignment="1">
      <alignment horizontal="center" wrapText="1"/>
    </xf>
    <xf numFmtId="0" fontId="10" fillId="0" borderId="2" xfId="0" applyFont="1" applyBorder="1" applyAlignment="1">
      <alignment wrapText="1"/>
    </xf>
    <xf numFmtId="3" fontId="13" fillId="0" borderId="2" xfId="0" applyNumberFormat="1" applyFont="1" applyBorder="1"/>
    <xf numFmtId="3" fontId="13" fillId="2" borderId="2" xfId="0" applyNumberFormat="1" applyFont="1" applyFill="1" applyBorder="1"/>
    <xf numFmtId="164" fontId="13" fillId="0" borderId="2" xfId="0" applyNumberFormat="1" applyFont="1" applyBorder="1"/>
    <xf numFmtId="0" fontId="5" fillId="0" borderId="2" xfId="0" applyFont="1" applyBorder="1" applyAlignment="1">
      <alignment horizontal="left" indent="3"/>
    </xf>
    <xf numFmtId="3" fontId="14" fillId="0" borderId="2" xfId="0" applyNumberFormat="1" applyFont="1" applyBorder="1"/>
    <xf numFmtId="0" fontId="6" fillId="0" borderId="2" xfId="0" applyFont="1" applyBorder="1"/>
    <xf numFmtId="3" fontId="14" fillId="2" borderId="2" xfId="0" applyNumberFormat="1" applyFont="1" applyFill="1" applyBorder="1"/>
    <xf numFmtId="164" fontId="14" fillId="0" borderId="2" xfId="0" applyNumberFormat="1" applyFont="1" applyBorder="1"/>
    <xf numFmtId="0" fontId="15" fillId="0" borderId="2" xfId="0" applyFont="1" applyBorder="1" applyAlignment="1">
      <alignment horizontal="center"/>
    </xf>
    <xf numFmtId="3" fontId="16" fillId="0" borderId="2" xfId="0" applyNumberFormat="1" applyFont="1" applyBorder="1" applyAlignment="1">
      <alignment horizontal="right" vertical="top" shrinkToFit="1"/>
    </xf>
    <xf numFmtId="0" fontId="15" fillId="0" borderId="2" xfId="0" applyFont="1" applyBorder="1" applyAlignment="1">
      <alignment horizontal="center" wrapText="1"/>
    </xf>
    <xf numFmtId="165" fontId="0" fillId="0" borderId="0" xfId="0" applyNumberFormat="1"/>
    <xf numFmtId="0" fontId="17" fillId="0" borderId="0" xfId="0" applyFont="1"/>
    <xf numFmtId="166" fontId="17" fillId="0" borderId="0" xfId="0" applyNumberFormat="1" applyFont="1"/>
    <xf numFmtId="3" fontId="0" fillId="0" borderId="0" xfId="0" applyNumberFormat="1"/>
    <xf numFmtId="166" fontId="0" fillId="0" borderId="0" xfId="0" applyNumberFormat="1"/>
    <xf numFmtId="0" fontId="7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 indent="2"/>
    </xf>
    <xf numFmtId="0" fontId="6" fillId="0" borderId="3" xfId="0" applyFont="1" applyBorder="1"/>
    <xf numFmtId="0" fontId="10" fillId="0" borderId="2" xfId="0" applyFont="1" applyFill="1" applyBorder="1" applyAlignment="1">
      <alignment horizontal="center" wrapText="1"/>
    </xf>
    <xf numFmtId="3" fontId="6" fillId="0" borderId="2" xfId="0" applyNumberFormat="1" applyFont="1" applyBorder="1"/>
    <xf numFmtId="3" fontId="6" fillId="2" borderId="2" xfId="0" applyNumberFormat="1" applyFont="1" applyFill="1" applyBorder="1"/>
    <xf numFmtId="164" fontId="6" fillId="0" borderId="2" xfId="0" applyNumberFormat="1" applyFont="1" applyBorder="1"/>
    <xf numFmtId="0" fontId="14" fillId="0" borderId="2" xfId="0" applyFont="1" applyBorder="1" applyAlignment="1">
      <alignment horizontal="left" wrapText="1"/>
    </xf>
    <xf numFmtId="0" fontId="14" fillId="0" borderId="2" xfId="0" applyFont="1" applyBorder="1" applyAlignment="1">
      <alignment horizontal="right" wrapText="1"/>
    </xf>
    <xf numFmtId="0" fontId="6" fillId="0" borderId="2" xfId="0" applyFont="1" applyBorder="1" applyAlignment="1">
      <alignment wrapText="1" shrinkToFit="1"/>
    </xf>
    <xf numFmtId="0" fontId="10" fillId="0" borderId="2" xfId="0" applyFont="1" applyBorder="1" applyAlignment="1">
      <alignment horizontal="center" wrapText="1" shrinkToFit="1"/>
    </xf>
    <xf numFmtId="0" fontId="6" fillId="0" borderId="2" xfId="0" applyFont="1" applyBorder="1" applyAlignment="1">
      <alignment horizontal="left"/>
    </xf>
    <xf numFmtId="0" fontId="13" fillId="0" borderId="2" xfId="0" applyFont="1" applyBorder="1" applyAlignment="1">
      <alignment wrapText="1"/>
    </xf>
    <xf numFmtId="0" fontId="13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(I)%20&#1054;&#1090;&#1076;&#1077;&#1083;%20&#1072;&#1085;&#1072;&#1083;&#1080;&#1079;&#1072;%20&#1080;%20&#1087;&#1088;&#1086;&#1075;&#1085;&#1086;&#1079;&#1080;&#1088;&#1086;&#1074;&#1072;&#1085;&#1080;&#1103;%20&#1085;&#1072;&#1083;&#1086;&#1075;&#1086;&#1074;&#1099;&#1093;%20&#1087;&#1086;&#1089;&#1090;&#1091;&#1087;&#1083;&#1077;&#1085;&#1080;&#1081;\&#1064;&#1083;&#1103;&#1093;&#1086;&#1074;&#1072;%20&#1052;&#1072;&#1088;&#1080;&#1085;&#1072;%20&#1048;&#1074;&#1072;&#1085;&#1086;&#1074;&#1085;&#1072;\1-NM_31.12.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(I)%20&#1054;&#1090;&#1076;&#1077;&#1083;%20&#1072;&#1085;&#1072;&#1083;&#1080;&#1079;&#1072;%20&#1080;%20&#1087;&#1088;&#1086;&#1075;&#1085;&#1086;&#1079;&#1080;&#1088;&#1086;&#1074;&#1072;&#1085;&#1080;&#1103;%20&#1085;&#1072;&#1083;&#1086;&#1075;&#1086;&#1074;&#1099;&#1093;%20&#1087;&#1086;&#1089;&#1090;&#1091;&#1087;&#1083;&#1077;&#1085;&#1080;&#1081;\&#1064;&#1083;&#1103;&#1093;&#1086;&#1074;&#1072;%20&#1052;&#1072;&#1088;&#1080;&#1085;&#1072;%20&#1048;&#1074;&#1072;&#1085;&#1086;&#1074;&#1085;&#1072;\1-NM_6900_&#1103;&#1085;&#1074;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_13%20&#1040;&#1085;&#1072;&#1083;&#1080;&#1090;&#1080;&#1095;&#1077;&#1089;&#1082;&#1080;&#1081;%20&#1086;&#1090;&#1076;&#1077;&#1083;\&#1064;&#1083;&#1103;&#1093;&#1086;&#1074;&#1072;%20&#1052;&#1072;&#1088;&#1080;&#1085;&#1072;%20&#1048;&#1074;&#1072;&#1085;&#1086;&#1074;&#1085;&#1072;\&#1048;&#1085;&#1092;&#1086;&#1088;&#1084;&#1072;&#1094;&#1080;&#1103;_Rukovoditel\inf%20-rukov\2021\pril_2021_69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1"/>
      <sheetName val="2"/>
      <sheetName val="3"/>
      <sheetName val="4"/>
    </sheetNames>
    <sheetDataSet>
      <sheetData sheetId="0"/>
      <sheetData sheetId="1"/>
      <sheetData sheetId="2"/>
      <sheetData sheetId="3">
        <row r="9">
          <cell r="E9">
            <v>3558242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1"/>
      <sheetName val="2"/>
      <sheetName val="3"/>
      <sheetName val="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">
          <cell r="J7">
            <v>2755</v>
          </cell>
        </row>
        <row r="13">
          <cell r="J13">
            <v>6307</v>
          </cell>
        </row>
        <row r="14">
          <cell r="J14">
            <v>23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2 мес"/>
      <sheetName val="I квартал"/>
      <sheetName val="4 месяца"/>
      <sheetName val="5 месяцев"/>
      <sheetName val="6 месяцев"/>
      <sheetName val="7 месяцев"/>
      <sheetName val="8 месяцев"/>
      <sheetName val="9 месяцев"/>
      <sheetName val="10 мес"/>
      <sheetName val="11 мес"/>
      <sheetName val="12мес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C1:P59"/>
  <sheetViews>
    <sheetView tabSelected="1" zoomScale="82" zoomScaleNormal="82" zoomScaleSheetLayoutView="75" workbookViewId="0">
      <selection activeCell="R15" sqref="R15"/>
    </sheetView>
  </sheetViews>
  <sheetFormatPr defaultRowHeight="12.75" x14ac:dyDescent="0.2"/>
  <cols>
    <col min="1" max="1" width="0.42578125" customWidth="1"/>
    <col min="2" max="2" width="5.28515625" customWidth="1"/>
    <col min="3" max="3" width="62.140625" customWidth="1"/>
    <col min="4" max="4" width="10.5703125" hidden="1" customWidth="1"/>
    <col min="5" max="6" width="14.5703125" customWidth="1"/>
    <col min="7" max="7" width="14" customWidth="1"/>
    <col min="8" max="8" width="13" customWidth="1"/>
    <col min="13" max="13" width="10.140625" bestFit="1" customWidth="1"/>
    <col min="14" max="14" width="9.7109375" bestFit="1" customWidth="1"/>
  </cols>
  <sheetData>
    <row r="1" spans="3:8" ht="44.25" customHeight="1" x14ac:dyDescent="0.25">
      <c r="C1" s="1" t="s">
        <v>0</v>
      </c>
      <c r="D1" s="1"/>
      <c r="E1" s="1"/>
      <c r="F1" s="1"/>
      <c r="G1" s="1"/>
      <c r="H1" s="1"/>
    </row>
    <row r="2" spans="3:8" ht="15.75" x14ac:dyDescent="0.25">
      <c r="C2" s="2" t="s">
        <v>1</v>
      </c>
      <c r="D2" s="2"/>
      <c r="E2" s="3"/>
      <c r="F2" s="3"/>
      <c r="G2" s="3"/>
      <c r="H2" s="3"/>
    </row>
    <row r="3" spans="3:8" ht="15.75" x14ac:dyDescent="0.25">
      <c r="C3" s="4"/>
      <c r="D3" s="4"/>
      <c r="E3" s="5"/>
      <c r="F3" s="5"/>
      <c r="G3" s="5"/>
      <c r="H3" s="5"/>
    </row>
    <row r="4" spans="3:8" ht="15" x14ac:dyDescent="0.25">
      <c r="C4" s="6"/>
      <c r="D4" s="6"/>
      <c r="G4" s="7" t="s">
        <v>2</v>
      </c>
      <c r="H4" s="7"/>
    </row>
    <row r="5" spans="3:8" ht="81" customHeight="1" x14ac:dyDescent="0.25">
      <c r="C5" s="8"/>
      <c r="D5" s="9" t="s">
        <v>3</v>
      </c>
      <c r="E5" s="10" t="s">
        <v>4</v>
      </c>
      <c r="F5" s="10" t="s">
        <v>5</v>
      </c>
      <c r="G5" s="11" t="s">
        <v>6</v>
      </c>
      <c r="H5" s="12" t="s">
        <v>7</v>
      </c>
    </row>
    <row r="6" spans="3:8" ht="15.75" x14ac:dyDescent="0.25">
      <c r="C6" s="13" t="s">
        <v>8</v>
      </c>
      <c r="D6" s="14" t="s">
        <v>9</v>
      </c>
      <c r="E6" s="15">
        <f>E8+E9</f>
        <v>119356141</v>
      </c>
      <c r="F6" s="15">
        <f>F8+F9</f>
        <v>127762449</v>
      </c>
      <c r="G6" s="15">
        <f>F6-E6</f>
        <v>8406308</v>
      </c>
      <c r="H6" s="16">
        <f>F6/E6*100</f>
        <v>107.04304607167217</v>
      </c>
    </row>
    <row r="7" spans="3:8" ht="15.75" x14ac:dyDescent="0.25">
      <c r="C7" s="17" t="s">
        <v>10</v>
      </c>
      <c r="D7" s="14"/>
      <c r="E7" s="18"/>
      <c r="F7" s="18"/>
      <c r="G7" s="15"/>
      <c r="H7" s="16"/>
    </row>
    <row r="8" spans="3:8" ht="21" customHeight="1" x14ac:dyDescent="0.25">
      <c r="C8" s="19" t="s">
        <v>11</v>
      </c>
      <c r="D8" s="20">
        <v>1000</v>
      </c>
      <c r="E8" s="21">
        <f>E16</f>
        <v>78547041</v>
      </c>
      <c r="F8" s="21">
        <f>F16</f>
        <v>84190873</v>
      </c>
      <c r="G8" s="15">
        <f>F8-E8</f>
        <v>5643832</v>
      </c>
      <c r="H8" s="16">
        <f>F8/E8*100</f>
        <v>107.18528913138816</v>
      </c>
    </row>
    <row r="9" spans="3:8" ht="30.75" customHeight="1" x14ac:dyDescent="0.25">
      <c r="C9" s="22" t="s">
        <v>12</v>
      </c>
      <c r="D9" s="23">
        <v>4000</v>
      </c>
      <c r="E9" s="24">
        <f>E11+E12+E13</f>
        <v>40809100</v>
      </c>
      <c r="F9" s="24">
        <f>F11+F12+F13</f>
        <v>43571576</v>
      </c>
      <c r="G9" s="25">
        <f>F9-E9</f>
        <v>2762476</v>
      </c>
      <c r="H9" s="26">
        <f>F9/E9*100</f>
        <v>106.76926469831484</v>
      </c>
    </row>
    <row r="10" spans="3:8" ht="21" customHeight="1" x14ac:dyDescent="0.25">
      <c r="C10" s="27" t="s">
        <v>13</v>
      </c>
      <c r="D10" s="23"/>
      <c r="E10" s="21"/>
      <c r="F10" s="21"/>
      <c r="G10" s="15"/>
      <c r="H10" s="16"/>
    </row>
    <row r="11" spans="3:8" ht="21" customHeight="1" x14ac:dyDescent="0.25">
      <c r="C11" s="28" t="s">
        <v>14</v>
      </c>
      <c r="D11" s="23">
        <v>4001</v>
      </c>
      <c r="E11" s="24">
        <v>30256681</v>
      </c>
      <c r="F11" s="24">
        <v>32114705</v>
      </c>
      <c r="G11" s="25">
        <f>F11-E11</f>
        <v>1858024</v>
      </c>
      <c r="H11" s="26">
        <f>F11/E11*100</f>
        <v>106.14087182926639</v>
      </c>
    </row>
    <row r="12" spans="3:8" ht="39" customHeight="1" x14ac:dyDescent="0.25">
      <c r="C12" s="28" t="s">
        <v>15</v>
      </c>
      <c r="D12" s="23">
        <v>4020</v>
      </c>
      <c r="E12" s="24">
        <v>3238550</v>
      </c>
      <c r="F12" s="24">
        <v>3525870</v>
      </c>
      <c r="G12" s="25">
        <f>F12-E12</f>
        <v>287320</v>
      </c>
      <c r="H12" s="26">
        <f>F12/E12*100</f>
        <v>108.87187167096386</v>
      </c>
    </row>
    <row r="13" spans="3:8" ht="46.5" customHeight="1" x14ac:dyDescent="0.25">
      <c r="C13" s="29" t="s">
        <v>16</v>
      </c>
      <c r="D13" s="30" t="s">
        <v>17</v>
      </c>
      <c r="E13" s="25">
        <f>7313226+643</f>
        <v>7313869</v>
      </c>
      <c r="F13" s="25">
        <f>7901416+29585</f>
        <v>7931001</v>
      </c>
      <c r="G13" s="25">
        <f>F13-E13</f>
        <v>617132</v>
      </c>
      <c r="H13" s="26">
        <f>F13/E13*100</f>
        <v>108.43783228821846</v>
      </c>
    </row>
    <row r="14" spans="3:8" ht="15.75" x14ac:dyDescent="0.25">
      <c r="C14" s="31"/>
      <c r="D14" s="32"/>
      <c r="E14" s="32"/>
      <c r="F14" s="32"/>
      <c r="G14" s="32"/>
      <c r="H14" s="33"/>
    </row>
    <row r="15" spans="3:8" ht="57" customHeight="1" x14ac:dyDescent="0.25">
      <c r="C15" s="34"/>
      <c r="D15" s="35" t="s">
        <v>18</v>
      </c>
      <c r="E15" s="10" t="s">
        <v>4</v>
      </c>
      <c r="F15" s="10" t="s">
        <v>5</v>
      </c>
      <c r="G15" s="11" t="s">
        <v>6</v>
      </c>
      <c r="H15" s="12" t="s">
        <v>7</v>
      </c>
    </row>
    <row r="16" spans="3:8" ht="15.75" x14ac:dyDescent="0.25">
      <c r="C16" s="13" t="s">
        <v>19</v>
      </c>
      <c r="D16" s="36"/>
      <c r="E16" s="37">
        <f>E17+E18</f>
        <v>78547041</v>
      </c>
      <c r="F16" s="37">
        <f>F17+F18</f>
        <v>84190873</v>
      </c>
      <c r="G16" s="38">
        <f t="shared" ref="G16:G59" si="0">F16-E16</f>
        <v>5643832</v>
      </c>
      <c r="H16" s="39">
        <f t="shared" ref="H16:H59" si="1">F16/E16*100</f>
        <v>107.18528913138816</v>
      </c>
    </row>
    <row r="17" spans="3:16" ht="15.75" x14ac:dyDescent="0.25">
      <c r="C17" s="40" t="s">
        <v>20</v>
      </c>
      <c r="D17" s="23">
        <v>1000</v>
      </c>
      <c r="E17" s="41">
        <v>22278550</v>
      </c>
      <c r="F17" s="41">
        <v>24075974</v>
      </c>
      <c r="G17" s="38">
        <f t="shared" si="0"/>
        <v>1797424</v>
      </c>
      <c r="H17" s="39">
        <f t="shared" si="1"/>
        <v>108.06795774410811</v>
      </c>
    </row>
    <row r="18" spans="3:16" ht="15.75" x14ac:dyDescent="0.25">
      <c r="C18" s="40" t="s">
        <v>21</v>
      </c>
      <c r="D18" s="23">
        <v>1000</v>
      </c>
      <c r="E18" s="41">
        <v>56268491</v>
      </c>
      <c r="F18" s="41">
        <v>60114899</v>
      </c>
      <c r="G18" s="38">
        <f t="shared" si="0"/>
        <v>3846408</v>
      </c>
      <c r="H18" s="39">
        <f t="shared" si="1"/>
        <v>106.83581153793516</v>
      </c>
    </row>
    <row r="19" spans="3:16" ht="15.75" x14ac:dyDescent="0.25">
      <c r="C19" s="17" t="s">
        <v>13</v>
      </c>
      <c r="D19" s="23"/>
      <c r="E19" s="37"/>
      <c r="F19" s="37"/>
      <c r="G19" s="38"/>
      <c r="H19" s="39"/>
    </row>
    <row r="20" spans="3:16" ht="15.75" x14ac:dyDescent="0.25">
      <c r="C20" s="42" t="s">
        <v>22</v>
      </c>
      <c r="D20" s="23"/>
      <c r="E20" s="37">
        <f>E21+E22</f>
        <v>17386913</v>
      </c>
      <c r="F20" s="37">
        <f>F21+F22</f>
        <v>18168112</v>
      </c>
      <c r="G20" s="38">
        <f t="shared" si="0"/>
        <v>781199</v>
      </c>
      <c r="H20" s="39">
        <f t="shared" si="1"/>
        <v>104.4930287509922</v>
      </c>
    </row>
    <row r="21" spans="3:16" ht="25.5" customHeight="1" x14ac:dyDescent="0.25">
      <c r="C21" s="40" t="s">
        <v>23</v>
      </c>
      <c r="D21" s="23">
        <v>1040</v>
      </c>
      <c r="E21" s="41">
        <v>1444564</v>
      </c>
      <c r="F21" s="41">
        <v>1646051</v>
      </c>
      <c r="G21" s="43">
        <f t="shared" si="0"/>
        <v>201487</v>
      </c>
      <c r="H21" s="44">
        <f t="shared" si="1"/>
        <v>113.9479455392769</v>
      </c>
    </row>
    <row r="22" spans="3:16" ht="15.75" x14ac:dyDescent="0.25">
      <c r="C22" s="40" t="s">
        <v>21</v>
      </c>
      <c r="D22" s="23">
        <v>1040</v>
      </c>
      <c r="E22" s="41">
        <v>15942349</v>
      </c>
      <c r="F22" s="41">
        <v>16522061</v>
      </c>
      <c r="G22" s="43">
        <f t="shared" si="0"/>
        <v>579712</v>
      </c>
      <c r="H22" s="44">
        <f t="shared" si="1"/>
        <v>103.63630227891763</v>
      </c>
    </row>
    <row r="23" spans="3:16" ht="15.75" x14ac:dyDescent="0.25">
      <c r="C23" s="45" t="s">
        <v>10</v>
      </c>
      <c r="D23" s="14"/>
      <c r="E23" s="41"/>
      <c r="F23" s="46"/>
      <c r="G23" s="43"/>
      <c r="H23" s="44"/>
    </row>
    <row r="24" spans="3:16" ht="31.5" x14ac:dyDescent="0.25">
      <c r="C24" s="47" t="s">
        <v>24</v>
      </c>
      <c r="D24" s="14">
        <v>1060</v>
      </c>
      <c r="E24" s="41">
        <v>10335997</v>
      </c>
      <c r="F24" s="41">
        <v>12131941</v>
      </c>
      <c r="G24" s="43">
        <f>F24-E24</f>
        <v>1795944</v>
      </c>
      <c r="H24" s="44">
        <f>F24/E24*100</f>
        <v>117.37562423828103</v>
      </c>
    </row>
    <row r="25" spans="3:16" ht="31.5" x14ac:dyDescent="0.25">
      <c r="C25" s="47" t="s">
        <v>25</v>
      </c>
      <c r="D25" s="14">
        <v>1066</v>
      </c>
      <c r="E25" s="41">
        <v>5606352</v>
      </c>
      <c r="F25" s="41">
        <v>4390120</v>
      </c>
      <c r="G25" s="43">
        <f>F25-E25</f>
        <v>-1216232</v>
      </c>
      <c r="H25" s="44">
        <f>F25/E25*100</f>
        <v>78.306178420477352</v>
      </c>
    </row>
    <row r="26" spans="3:16" ht="15.75" x14ac:dyDescent="0.25">
      <c r="C26" s="42" t="s">
        <v>26</v>
      </c>
      <c r="D26" s="23"/>
      <c r="E26" s="37">
        <f>E27+E28</f>
        <v>23385005</v>
      </c>
      <c r="F26" s="37">
        <f>F27+F28</f>
        <v>25538960</v>
      </c>
      <c r="G26" s="38">
        <f t="shared" si="0"/>
        <v>2153955</v>
      </c>
      <c r="H26" s="39">
        <f t="shared" si="1"/>
        <v>109.21083831284193</v>
      </c>
      <c r="I26" s="48"/>
      <c r="J26" s="48"/>
      <c r="K26" s="48"/>
      <c r="M26" s="49"/>
      <c r="N26" s="50"/>
      <c r="P26" s="51"/>
    </row>
    <row r="27" spans="3:16" ht="15.75" x14ac:dyDescent="0.25">
      <c r="C27" s="40" t="s">
        <v>23</v>
      </c>
      <c r="D27" s="23"/>
      <c r="E27" s="41"/>
      <c r="F27" s="41">
        <v>105780</v>
      </c>
      <c r="G27" s="43">
        <f t="shared" si="0"/>
        <v>105780</v>
      </c>
      <c r="H27" s="44"/>
      <c r="M27" s="49"/>
      <c r="N27" s="50"/>
    </row>
    <row r="28" spans="3:16" ht="15.75" x14ac:dyDescent="0.25">
      <c r="C28" s="40" t="s">
        <v>21</v>
      </c>
      <c r="D28" s="23">
        <v>1130</v>
      </c>
      <c r="E28" s="41">
        <v>23385005</v>
      </c>
      <c r="F28" s="41">
        <v>25433180</v>
      </c>
      <c r="G28" s="43">
        <f t="shared" si="0"/>
        <v>2048175</v>
      </c>
      <c r="H28" s="44">
        <f t="shared" si="1"/>
        <v>108.75849716517058</v>
      </c>
      <c r="I28" s="52"/>
      <c r="J28" s="48"/>
      <c r="K28" s="48"/>
    </row>
    <row r="29" spans="3:16" ht="36.75" customHeight="1" x14ac:dyDescent="0.25">
      <c r="C29" s="53" t="s">
        <v>27</v>
      </c>
      <c r="D29" s="23">
        <v>3070</v>
      </c>
      <c r="E29" s="41">
        <v>98</v>
      </c>
      <c r="F29" s="41">
        <v>47</v>
      </c>
      <c r="G29" s="43">
        <f t="shared" si="0"/>
        <v>-51</v>
      </c>
      <c r="H29" s="44">
        <f t="shared" si="1"/>
        <v>47.959183673469383</v>
      </c>
    </row>
    <row r="30" spans="3:16" ht="15.75" x14ac:dyDescent="0.25">
      <c r="C30" s="42" t="s">
        <v>28</v>
      </c>
      <c r="D30" s="23"/>
      <c r="E30" s="37">
        <f>E31+E32</f>
        <v>19317375</v>
      </c>
      <c r="F30" s="37">
        <f>F31+F32</f>
        <v>20723861</v>
      </c>
      <c r="G30" s="38">
        <f t="shared" si="0"/>
        <v>1406486</v>
      </c>
      <c r="H30" s="39">
        <f t="shared" si="1"/>
        <v>107.28093749797785</v>
      </c>
    </row>
    <row r="31" spans="3:16" ht="41.25" customHeight="1" x14ac:dyDescent="0.25">
      <c r="C31" s="54" t="s">
        <v>29</v>
      </c>
      <c r="D31" s="23">
        <v>1210</v>
      </c>
      <c r="E31" s="41">
        <v>18852620</v>
      </c>
      <c r="F31" s="41">
        <v>19933684</v>
      </c>
      <c r="G31" s="43">
        <f t="shared" si="0"/>
        <v>1081064</v>
      </c>
      <c r="H31" s="44">
        <f t="shared" si="1"/>
        <v>105.73429051240623</v>
      </c>
    </row>
    <row r="32" spans="3:16" ht="51.75" customHeight="1" x14ac:dyDescent="0.25">
      <c r="C32" s="54" t="s">
        <v>30</v>
      </c>
      <c r="D32" s="23" t="s">
        <v>31</v>
      </c>
      <c r="E32" s="41">
        <v>464755</v>
      </c>
      <c r="F32" s="41">
        <v>790177</v>
      </c>
      <c r="G32" s="43">
        <f t="shared" si="0"/>
        <v>325422</v>
      </c>
      <c r="H32" s="44">
        <f t="shared" si="1"/>
        <v>170.02011812675494</v>
      </c>
    </row>
    <row r="33" spans="3:8" ht="15.75" x14ac:dyDescent="0.25">
      <c r="C33" s="55" t="s">
        <v>32</v>
      </c>
      <c r="D33" s="56">
        <v>1220</v>
      </c>
      <c r="E33" s="57">
        <f>E34+E35</f>
        <v>2133957</v>
      </c>
      <c r="F33" s="57">
        <f>F34+F35</f>
        <v>2075871</v>
      </c>
      <c r="G33" s="58">
        <f t="shared" si="0"/>
        <v>-58086</v>
      </c>
      <c r="H33" s="16">
        <f t="shared" si="1"/>
        <v>97.278014505446919</v>
      </c>
    </row>
    <row r="34" spans="3:8" ht="15.75" x14ac:dyDescent="0.25">
      <c r="C34" s="40" t="s">
        <v>23</v>
      </c>
      <c r="D34" s="23">
        <v>1220</v>
      </c>
      <c r="E34" s="24">
        <v>160324</v>
      </c>
      <c r="F34" s="24">
        <v>152623</v>
      </c>
      <c r="G34" s="25">
        <f t="shared" si="0"/>
        <v>-7701</v>
      </c>
      <c r="H34" s="26">
        <f t="shared" si="1"/>
        <v>95.196601881190588</v>
      </c>
    </row>
    <row r="35" spans="3:8" ht="15.75" x14ac:dyDescent="0.25">
      <c r="C35" s="40" t="s">
        <v>21</v>
      </c>
      <c r="D35" s="23">
        <v>1220</v>
      </c>
      <c r="E35" s="24">
        <v>1973633</v>
      </c>
      <c r="F35" s="24">
        <v>1923248</v>
      </c>
      <c r="G35" s="25">
        <f t="shared" si="0"/>
        <v>-50385</v>
      </c>
      <c r="H35" s="26">
        <f t="shared" si="1"/>
        <v>97.447093760592779</v>
      </c>
    </row>
    <row r="36" spans="3:8" ht="15.75" x14ac:dyDescent="0.25">
      <c r="C36" s="55" t="s">
        <v>33</v>
      </c>
      <c r="D36" s="23">
        <v>1440</v>
      </c>
      <c r="E36" s="57">
        <f>E37</f>
        <v>9449</v>
      </c>
      <c r="F36" s="57">
        <f>F37</f>
        <v>11400</v>
      </c>
      <c r="G36" s="58">
        <f t="shared" si="0"/>
        <v>1951</v>
      </c>
      <c r="H36" s="59">
        <f t="shared" si="1"/>
        <v>120.64768758598794</v>
      </c>
    </row>
    <row r="37" spans="3:8" ht="15.75" x14ac:dyDescent="0.25">
      <c r="C37" s="40" t="s">
        <v>23</v>
      </c>
      <c r="D37" s="23">
        <v>1440</v>
      </c>
      <c r="E37" s="24">
        <v>9449</v>
      </c>
      <c r="F37" s="24">
        <v>11400</v>
      </c>
      <c r="G37" s="25">
        <f t="shared" si="0"/>
        <v>1951</v>
      </c>
      <c r="H37" s="26">
        <f t="shared" si="1"/>
        <v>120.64768758598794</v>
      </c>
    </row>
    <row r="38" spans="3:8" ht="31.5" x14ac:dyDescent="0.25">
      <c r="C38" s="60" t="s">
        <v>34</v>
      </c>
      <c r="D38" s="23"/>
      <c r="E38" s="57">
        <f>E40+E41+E42+E43+E47</f>
        <v>10625786</v>
      </c>
      <c r="F38" s="57">
        <f>F40+F41+F42+F43+F47</f>
        <v>10375209</v>
      </c>
      <c r="G38" s="58">
        <f t="shared" si="0"/>
        <v>-250577</v>
      </c>
      <c r="H38" s="59">
        <f t="shared" si="1"/>
        <v>97.641802686408326</v>
      </c>
    </row>
    <row r="39" spans="3:8" ht="15.75" x14ac:dyDescent="0.25">
      <c r="C39" s="27" t="s">
        <v>13</v>
      </c>
      <c r="D39" s="23"/>
      <c r="E39" s="24"/>
      <c r="F39" s="24"/>
      <c r="G39" s="25"/>
      <c r="H39" s="26"/>
    </row>
    <row r="40" spans="3:8" ht="15.75" x14ac:dyDescent="0.25">
      <c r="C40" s="60" t="s">
        <v>35</v>
      </c>
      <c r="D40" s="23">
        <v>1610</v>
      </c>
      <c r="E40" s="24">
        <v>2234</v>
      </c>
      <c r="F40" s="24">
        <v>1868</v>
      </c>
      <c r="G40" s="25">
        <f t="shared" si="0"/>
        <v>-366</v>
      </c>
      <c r="H40" s="26">
        <f t="shared" si="1"/>
        <v>83.61683079677708</v>
      </c>
    </row>
    <row r="41" spans="3:8" ht="15.75" x14ac:dyDescent="0.25">
      <c r="C41" s="60" t="s">
        <v>36</v>
      </c>
      <c r="D41" s="23">
        <v>1520</v>
      </c>
      <c r="E41" s="24">
        <v>449622</v>
      </c>
      <c r="F41" s="24">
        <v>452791</v>
      </c>
      <c r="G41" s="25">
        <f t="shared" si="0"/>
        <v>3169</v>
      </c>
      <c r="H41" s="26">
        <f t="shared" si="1"/>
        <v>100.70481426620583</v>
      </c>
    </row>
    <row r="42" spans="3:8" ht="15.75" x14ac:dyDescent="0.25">
      <c r="C42" s="60" t="s">
        <v>37</v>
      </c>
      <c r="D42" s="23">
        <v>1570</v>
      </c>
      <c r="E42" s="24">
        <v>6824262</v>
      </c>
      <c r="F42" s="24">
        <v>6552604</v>
      </c>
      <c r="G42" s="25">
        <f t="shared" si="0"/>
        <v>-271658</v>
      </c>
      <c r="H42" s="26">
        <f t="shared" si="1"/>
        <v>96.019232555842677</v>
      </c>
    </row>
    <row r="43" spans="3:8" ht="15.75" x14ac:dyDescent="0.25">
      <c r="C43" s="60" t="s">
        <v>38</v>
      </c>
      <c r="D43" s="23">
        <v>1590</v>
      </c>
      <c r="E43" s="24">
        <f>E45+E46</f>
        <v>1547713</v>
      </c>
      <c r="F43" s="24">
        <f>F45+F46</f>
        <v>1593696</v>
      </c>
      <c r="G43" s="25">
        <f t="shared" si="0"/>
        <v>45983</v>
      </c>
      <c r="H43" s="26">
        <f t="shared" si="1"/>
        <v>102.97102886646297</v>
      </c>
    </row>
    <row r="44" spans="3:8" ht="15.75" x14ac:dyDescent="0.25">
      <c r="C44" s="27" t="s">
        <v>10</v>
      </c>
      <c r="D44" s="23"/>
      <c r="E44" s="24"/>
      <c r="F44" s="24"/>
      <c r="G44" s="25"/>
      <c r="H44" s="26"/>
    </row>
    <row r="45" spans="3:8" ht="15.75" x14ac:dyDescent="0.25">
      <c r="C45" s="61" t="s">
        <v>39</v>
      </c>
      <c r="D45" s="23">
        <v>1595</v>
      </c>
      <c r="E45" s="24">
        <v>243586</v>
      </c>
      <c r="F45" s="24">
        <v>265492</v>
      </c>
      <c r="G45" s="25">
        <f t="shared" si="0"/>
        <v>21906</v>
      </c>
      <c r="H45" s="26">
        <f t="shared" si="1"/>
        <v>108.99312768385703</v>
      </c>
    </row>
    <row r="46" spans="3:8" ht="15.75" x14ac:dyDescent="0.25">
      <c r="C46" s="61" t="s">
        <v>40</v>
      </c>
      <c r="D46" s="23">
        <v>1600</v>
      </c>
      <c r="E46" s="24">
        <v>1304127</v>
      </c>
      <c r="F46" s="24">
        <v>1328204</v>
      </c>
      <c r="G46" s="25">
        <f t="shared" si="0"/>
        <v>24077</v>
      </c>
      <c r="H46" s="26">
        <f t="shared" si="1"/>
        <v>101.84621589768481</v>
      </c>
    </row>
    <row r="47" spans="3:8" ht="15.75" x14ac:dyDescent="0.25">
      <c r="C47" s="60" t="s">
        <v>41</v>
      </c>
      <c r="D47" s="23">
        <v>1630</v>
      </c>
      <c r="E47" s="24">
        <f>E49+E50</f>
        <v>1801955</v>
      </c>
      <c r="F47" s="24">
        <f>F49+F50</f>
        <v>1774250</v>
      </c>
      <c r="G47" s="25">
        <f t="shared" si="0"/>
        <v>-27705</v>
      </c>
      <c r="H47" s="26">
        <f t="shared" si="1"/>
        <v>98.462503225663227</v>
      </c>
    </row>
    <row r="48" spans="3:8" ht="15.75" x14ac:dyDescent="0.25">
      <c r="C48" s="27" t="s">
        <v>10</v>
      </c>
      <c r="D48" s="23"/>
      <c r="E48" s="24"/>
      <c r="F48" s="24"/>
      <c r="G48" s="25"/>
      <c r="H48" s="26"/>
    </row>
    <row r="49" spans="3:8" ht="15.75" x14ac:dyDescent="0.25">
      <c r="C49" s="61" t="s">
        <v>42</v>
      </c>
      <c r="D49" s="23" t="s">
        <v>43</v>
      </c>
      <c r="E49" s="24">
        <v>1125838</v>
      </c>
      <c r="F49" s="24">
        <v>1132717</v>
      </c>
      <c r="G49" s="25">
        <f t="shared" si="0"/>
        <v>6879</v>
      </c>
      <c r="H49" s="26">
        <f t="shared" si="1"/>
        <v>100.61101153096628</v>
      </c>
    </row>
    <row r="50" spans="3:8" ht="15.75" x14ac:dyDescent="0.25">
      <c r="C50" s="61" t="s">
        <v>44</v>
      </c>
      <c r="D50" s="23">
        <v>1639</v>
      </c>
      <c r="E50" s="24">
        <v>676117</v>
      </c>
      <c r="F50" s="24">
        <v>641533</v>
      </c>
      <c r="G50" s="25">
        <f t="shared" si="0"/>
        <v>-34584</v>
      </c>
      <c r="H50" s="26">
        <f t="shared" si="1"/>
        <v>94.884908972855285</v>
      </c>
    </row>
    <row r="51" spans="3:8" ht="42.75" customHeight="1" x14ac:dyDescent="0.25">
      <c r="C51" s="62" t="s">
        <v>45</v>
      </c>
      <c r="D51" s="63"/>
      <c r="E51" s="57">
        <f>E52+E53</f>
        <v>100009</v>
      </c>
      <c r="F51" s="57">
        <f>F52+F53</f>
        <v>119721</v>
      </c>
      <c r="G51" s="58">
        <f t="shared" si="0"/>
        <v>19712</v>
      </c>
      <c r="H51" s="16">
        <f t="shared" si="1"/>
        <v>119.71022607965283</v>
      </c>
    </row>
    <row r="52" spans="3:8" ht="15.75" x14ac:dyDescent="0.25">
      <c r="C52" s="40" t="s">
        <v>23</v>
      </c>
      <c r="D52" s="23">
        <v>1720</v>
      </c>
      <c r="E52" s="24">
        <v>58626</v>
      </c>
      <c r="F52" s="24">
        <v>65941</v>
      </c>
      <c r="G52" s="25">
        <f t="shared" si="0"/>
        <v>7315</v>
      </c>
      <c r="H52" s="26">
        <f t="shared" si="1"/>
        <v>112.4773991061986</v>
      </c>
    </row>
    <row r="53" spans="3:8" ht="15.75" x14ac:dyDescent="0.25">
      <c r="C53" s="40" t="s">
        <v>21</v>
      </c>
      <c r="D53" s="23">
        <v>1720</v>
      </c>
      <c r="E53" s="24">
        <v>41383</v>
      </c>
      <c r="F53" s="24">
        <v>53780</v>
      </c>
      <c r="G53" s="25">
        <f t="shared" si="0"/>
        <v>12397</v>
      </c>
      <c r="H53" s="26">
        <f t="shared" si="1"/>
        <v>129.95674552352415</v>
      </c>
    </row>
    <row r="54" spans="3:8" ht="15.75" x14ac:dyDescent="0.25">
      <c r="C54" s="17" t="s">
        <v>10</v>
      </c>
      <c r="D54" s="23"/>
      <c r="E54" s="57"/>
      <c r="F54" s="57"/>
      <c r="G54" s="58"/>
      <c r="H54" s="16"/>
    </row>
    <row r="55" spans="3:8" ht="15.75" x14ac:dyDescent="0.25">
      <c r="C55" s="64" t="s">
        <v>46</v>
      </c>
      <c r="D55" s="23"/>
      <c r="E55" s="57">
        <f>E56+E57</f>
        <v>35594</v>
      </c>
      <c r="F55" s="57">
        <f>F56+F57</f>
        <v>47921</v>
      </c>
      <c r="G55" s="58">
        <f t="shared" si="0"/>
        <v>12327</v>
      </c>
      <c r="H55" s="16">
        <f t="shared" si="1"/>
        <v>134.63224138899815</v>
      </c>
    </row>
    <row r="56" spans="3:8" ht="15.75" x14ac:dyDescent="0.25">
      <c r="C56" s="40" t="s">
        <v>23</v>
      </c>
      <c r="D56" s="23">
        <v>1730</v>
      </c>
      <c r="E56" s="24">
        <v>222</v>
      </c>
      <c r="F56" s="24">
        <v>390</v>
      </c>
      <c r="G56" s="25">
        <f t="shared" si="0"/>
        <v>168</v>
      </c>
      <c r="H56" s="26">
        <f t="shared" si="1"/>
        <v>175.67567567567568</v>
      </c>
    </row>
    <row r="57" spans="3:8" ht="15.75" x14ac:dyDescent="0.25">
      <c r="C57" s="40" t="s">
        <v>21</v>
      </c>
      <c r="D57" s="23">
        <v>1730</v>
      </c>
      <c r="E57" s="24">
        <v>35372</v>
      </c>
      <c r="F57" s="24">
        <v>47531</v>
      </c>
      <c r="G57" s="25">
        <f t="shared" si="0"/>
        <v>12159</v>
      </c>
      <c r="H57" s="26">
        <f t="shared" si="1"/>
        <v>134.37464661314033</v>
      </c>
    </row>
    <row r="58" spans="3:8" ht="31.5" x14ac:dyDescent="0.25">
      <c r="C58" s="65" t="s">
        <v>47</v>
      </c>
      <c r="D58" s="23" t="s">
        <v>48</v>
      </c>
      <c r="E58" s="18">
        <v>551</v>
      </c>
      <c r="F58" s="18">
        <v>851</v>
      </c>
      <c r="G58" s="18">
        <f t="shared" si="0"/>
        <v>300</v>
      </c>
      <c r="H58" s="26">
        <f t="shared" si="1"/>
        <v>154.44646098003631</v>
      </c>
    </row>
    <row r="59" spans="3:8" ht="15.75" x14ac:dyDescent="0.25">
      <c r="C59" s="66" t="s">
        <v>49</v>
      </c>
      <c r="D59" s="23">
        <v>2405</v>
      </c>
      <c r="E59" s="18">
        <v>1132667</v>
      </c>
      <c r="F59" s="18">
        <v>1190932</v>
      </c>
      <c r="G59" s="18">
        <f t="shared" si="0"/>
        <v>58265</v>
      </c>
      <c r="H59" s="16">
        <f t="shared" si="1"/>
        <v>105.14405381281524</v>
      </c>
    </row>
  </sheetData>
  <mergeCells count="4">
    <mergeCell ref="C1:H1"/>
    <mergeCell ref="C2:H2"/>
    <mergeCell ref="G4:H4"/>
    <mergeCell ref="C14:H14"/>
  </mergeCells>
  <printOptions horizontalCentered="1"/>
  <pageMargins left="0" right="0" top="0" bottom="0" header="0" footer="0"/>
  <pageSetup paperSize="9" scale="63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12мес.</vt:lpstr>
      <vt:lpstr>'12мес.'!Область_печати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Арсентьева Ирина Васильевна</dc:creator>
  <cp:lastModifiedBy>Арсентьева Ирина Васильевна</cp:lastModifiedBy>
  <cp:lastPrinted>2022-01-28T05:06:50Z</cp:lastPrinted>
  <dcterms:created xsi:type="dcterms:W3CDTF">2022-01-28T05:05:43Z</dcterms:created>
  <dcterms:modified xsi:type="dcterms:W3CDTF">2022-01-28T05:07:00Z</dcterms:modified>
</cp:coreProperties>
</file>