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975"/>
  </bookViews>
  <sheets>
    <sheet name="март" sheetId="4" r:id="rId1"/>
    <sheet name="Лист1" sheetId="1" r:id="rId2"/>
    <sheet name="Лист2" sheetId="2" r:id="rId3"/>
    <sheet name="Лист3" sheetId="3" r:id="rId4"/>
  </sheets>
  <definedNames>
    <definedName name="_xlnm.Print_Area" localSheetId="0">март!$A$1:$O$36</definedName>
  </definedNames>
  <calcPr calcId="145621"/>
</workbook>
</file>

<file path=xl/calcChain.xml><?xml version="1.0" encoding="utf-8"?>
<calcChain xmlns="http://schemas.openxmlformats.org/spreadsheetml/2006/main">
  <c r="L28" i="4" l="1"/>
  <c r="M36" i="4" l="1"/>
  <c r="L36" i="4"/>
  <c r="K36" i="4"/>
  <c r="O36" i="4" s="1"/>
  <c r="F36" i="4"/>
  <c r="M35" i="4"/>
  <c r="L35" i="4"/>
  <c r="K35" i="4"/>
  <c r="O35" i="4" s="1"/>
  <c r="F35" i="4"/>
  <c r="N35" i="4" s="1"/>
  <c r="M34" i="4"/>
  <c r="L34" i="4"/>
  <c r="K34" i="4"/>
  <c r="O34" i="4" s="1"/>
  <c r="F34" i="4"/>
  <c r="N34" i="4" s="1"/>
  <c r="M32" i="4"/>
  <c r="L32" i="4"/>
  <c r="K32" i="4"/>
  <c r="O32" i="4" s="1"/>
  <c r="F32" i="4"/>
  <c r="N32" i="4" s="1"/>
  <c r="O31" i="4"/>
  <c r="M31" i="4"/>
  <c r="M30" i="4"/>
  <c r="L30" i="4"/>
  <c r="K30" i="4"/>
  <c r="O30" i="4" s="1"/>
  <c r="F30" i="4"/>
  <c r="K29" i="4"/>
  <c r="J29" i="4"/>
  <c r="I29" i="4"/>
  <c r="H29" i="4"/>
  <c r="G29" i="4"/>
  <c r="M29" i="4" s="1"/>
  <c r="E29" i="4"/>
  <c r="D29" i="4"/>
  <c r="C29" i="4"/>
  <c r="B29" i="4"/>
  <c r="F29" i="4" s="1"/>
  <c r="M28" i="4"/>
  <c r="K28" i="4"/>
  <c r="O28" i="4" s="1"/>
  <c r="F28" i="4"/>
  <c r="M27" i="4"/>
  <c r="L27" i="4"/>
  <c r="K27" i="4"/>
  <c r="N27" i="4" s="1"/>
  <c r="F27" i="4"/>
  <c r="K26" i="4"/>
  <c r="J26" i="4"/>
  <c r="I26" i="4"/>
  <c r="H26" i="4"/>
  <c r="G26" i="4"/>
  <c r="L26" i="4" s="1"/>
  <c r="E26" i="4"/>
  <c r="D26" i="4"/>
  <c r="C26" i="4"/>
  <c r="B26" i="4"/>
  <c r="F26" i="4" s="1"/>
  <c r="M25" i="4"/>
  <c r="L25" i="4"/>
  <c r="K25" i="4"/>
  <c r="N25" i="4" s="1"/>
  <c r="F25" i="4"/>
  <c r="M24" i="4"/>
  <c r="K24" i="4"/>
  <c r="O24" i="4" s="1"/>
  <c r="F24" i="4"/>
  <c r="K23" i="4"/>
  <c r="J23" i="4"/>
  <c r="I23" i="4"/>
  <c r="H23" i="4"/>
  <c r="G23" i="4"/>
  <c r="L23" i="4" s="1"/>
  <c r="E23" i="4"/>
  <c r="D23" i="4"/>
  <c r="C23" i="4"/>
  <c r="B23" i="4"/>
  <c r="F23" i="4" s="1"/>
  <c r="M22" i="4"/>
  <c r="L22" i="4"/>
  <c r="K22" i="4"/>
  <c r="N22" i="4" s="1"/>
  <c r="F22" i="4"/>
  <c r="M21" i="4"/>
  <c r="L21" i="4"/>
  <c r="K21" i="4"/>
  <c r="N21" i="4" s="1"/>
  <c r="F21" i="4"/>
  <c r="M20" i="4"/>
  <c r="L20" i="4"/>
  <c r="K20" i="4"/>
  <c r="N20" i="4" s="1"/>
  <c r="F20" i="4"/>
  <c r="K19" i="4"/>
  <c r="M18" i="4"/>
  <c r="L18" i="4"/>
  <c r="K18" i="4"/>
  <c r="O18" i="4" s="1"/>
  <c r="F18" i="4"/>
  <c r="M17" i="4"/>
  <c r="L17" i="4"/>
  <c r="K17" i="4"/>
  <c r="O17" i="4" s="1"/>
  <c r="F17" i="4"/>
  <c r="M16" i="4"/>
  <c r="L16" i="4"/>
  <c r="K16" i="4"/>
  <c r="O16" i="4" s="1"/>
  <c r="F16" i="4"/>
  <c r="K15" i="4"/>
  <c r="O15" i="4" s="1"/>
  <c r="J15" i="4"/>
  <c r="I15" i="4"/>
  <c r="H15" i="4"/>
  <c r="G15" i="4"/>
  <c r="M15" i="4" s="1"/>
  <c r="F15" i="4"/>
  <c r="E15" i="4"/>
  <c r="D15" i="4"/>
  <c r="C15" i="4"/>
  <c r="B15" i="4"/>
  <c r="M13" i="4"/>
  <c r="L13" i="4"/>
  <c r="K13" i="4"/>
  <c r="O13" i="4" s="1"/>
  <c r="F13" i="4"/>
  <c r="M12" i="4"/>
  <c r="L12" i="4"/>
  <c r="F12" i="4"/>
  <c r="O12" i="4" s="1"/>
  <c r="M11" i="4"/>
  <c r="L11" i="4"/>
  <c r="K11" i="4"/>
  <c r="O11" i="4" s="1"/>
  <c r="F11" i="4"/>
  <c r="N11" i="4" s="1"/>
  <c r="K10" i="4"/>
  <c r="O10" i="4" s="1"/>
  <c r="J10" i="4"/>
  <c r="I10" i="4"/>
  <c r="H10" i="4"/>
  <c r="G10" i="4"/>
  <c r="M10" i="4" s="1"/>
  <c r="F10" i="4"/>
  <c r="N10" i="4" s="1"/>
  <c r="E10" i="4"/>
  <c r="D10" i="4"/>
  <c r="C10" i="4"/>
  <c r="B10" i="4"/>
  <c r="L10" i="4" s="1"/>
  <c r="J8" i="4"/>
  <c r="I8" i="4"/>
  <c r="H8" i="4"/>
  <c r="G8" i="4"/>
  <c r="L8" i="4" s="1"/>
  <c r="E8" i="4"/>
  <c r="D8" i="4"/>
  <c r="C8" i="4"/>
  <c r="B8" i="4"/>
  <c r="F8" i="4" s="1"/>
  <c r="F5" i="4" s="1"/>
  <c r="K7" i="4"/>
  <c r="N7" i="4" s="1"/>
  <c r="J7" i="4"/>
  <c r="I7" i="4"/>
  <c r="H7" i="4"/>
  <c r="G7" i="4"/>
  <c r="L7" i="4" s="1"/>
  <c r="F7" i="4"/>
  <c r="E7" i="4"/>
  <c r="D7" i="4"/>
  <c r="C7" i="4"/>
  <c r="B7" i="4"/>
  <c r="J5" i="4"/>
  <c r="I5" i="4"/>
  <c r="H5" i="4"/>
  <c r="G5" i="4"/>
  <c r="L5" i="4" s="1"/>
  <c r="E5" i="4"/>
  <c r="D5" i="4"/>
  <c r="C5" i="4"/>
  <c r="B5" i="4"/>
  <c r="N23" i="4" l="1"/>
  <c r="N26" i="4"/>
  <c r="O29" i="4"/>
  <c r="M5" i="4"/>
  <c r="M7" i="4"/>
  <c r="O7" i="4"/>
  <c r="K8" i="4"/>
  <c r="M8" i="4"/>
  <c r="N12" i="4"/>
  <c r="N13" i="4"/>
  <c r="L15" i="4"/>
  <c r="N15" i="4"/>
  <c r="N16" i="4"/>
  <c r="N17" i="4"/>
  <c r="N18" i="4"/>
  <c r="O20" i="4"/>
  <c r="O21" i="4"/>
  <c r="O22" i="4"/>
  <c r="M23" i="4"/>
  <c r="O23" i="4"/>
  <c r="O25" i="4"/>
  <c r="M26" i="4"/>
  <c r="O26" i="4"/>
  <c r="O27" i="4"/>
  <c r="N28" i="4"/>
  <c r="L29" i="4"/>
  <c r="N29" i="4"/>
  <c r="N30" i="4"/>
  <c r="N36" i="4"/>
  <c r="N8" i="4" l="1"/>
  <c r="O8" i="4"/>
  <c r="K5" i="4"/>
  <c r="N5" i="4" l="1"/>
  <c r="O5" i="4"/>
</calcChain>
</file>

<file path=xl/sharedStrings.xml><?xml version="1.0" encoding="utf-8"?>
<sst xmlns="http://schemas.openxmlformats.org/spreadsheetml/2006/main" count="59" uniqueCount="38">
  <si>
    <t>Динамика поступлений  по УФНС России по Томской области</t>
  </si>
  <si>
    <t>2015 год</t>
  </si>
  <si>
    <t>2016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</si>
  <si>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</si>
  <si>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</si>
  <si>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</si>
  <si>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</si>
  <si>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На 01.04.2015г.</t>
  </si>
  <si>
    <t>МРИ 1</t>
  </si>
  <si>
    <t>МРИ 2</t>
  </si>
  <si>
    <t>Другие МРИ по КН</t>
  </si>
  <si>
    <t>На 01.04.2015г. без переданных</t>
  </si>
  <si>
    <t>На 01.04.2016г.</t>
  </si>
  <si>
    <t>На 01.04.2016г.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</si>
  <si>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</si>
  <si>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</si>
  <si>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</si>
  <si>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</si>
  <si>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</si>
  <si>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</si>
  <si>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</si>
  <si>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</si>
  <si>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</si>
  <si>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</si>
  <si>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</si>
  <si>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</si>
  <si>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</si>
  <si>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</si>
  <si>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</si>
  <si>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</si>
  <si>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</si>
  <si>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</si>
  <si>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t>X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</si>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</sst>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164" fontId="1" fillId="0" borderId="0" xfId="1" applyNumberFormat="1" applyFill="1"/>
    <xf numFmtId="165" fontId="4" fillId="0" borderId="1" xfId="1" applyNumberFormat="1" applyFont="1" applyFill="1" applyBorder="1"/>
    <xf numFmtId="166" fontId="4" fillId="0" borderId="1" xfId="1" applyNumberFormat="1" applyFont="1" applyFill="1" applyBorder="1"/>
    <xf numFmtId="0" fontId="5" fillId="2" borderId="0" xfId="1" applyFont="1" applyFill="1"/>
    <xf numFmtId="165" fontId="1" fillId="0" borderId="1" xfId="1" applyNumberFormat="1" applyFont="1" applyFill="1" applyBorder="1"/>
    <xf numFmtId="0" fontId="4" fillId="0" borderId="1" xfId="1" applyFont="1" applyFill="1" applyBorder="1"/>
    <xf numFmtId="164" fontId="4" fillId="0" borderId="1" xfId="1" applyNumberFormat="1" applyFont="1" applyFill="1" applyBorder="1"/>
    <xf numFmtId="0" fontId="1" fillId="0" borderId="0" xfId="1" applyFill="1"/>
    <xf numFmtId="164" fontId="4" fillId="0" borderId="1" xfId="1" applyNumberFormat="1" applyFont="1" applyFill="1" applyBorder="1" applyAlignment="1">
      <alignment horizontal="right"/>
    </xf>
    <xf numFmtId="0" fontId="1" fillId="0" borderId="1" xfId="1" applyFill="1" applyBorder="1"/>
    <xf numFmtId="164" fontId="1" fillId="0" borderId="1" xfId="1" applyNumberFormat="1" applyFill="1" applyBorder="1" applyAlignment="1">
      <alignment wrapText="1" shrinkToFit="1"/>
    </xf>
    <xf numFmtId="164" fontId="1" fillId="0" borderId="1" xfId="1" applyNumberFormat="1" applyFill="1" applyBorder="1"/>
    <xf numFmtId="0" fontId="3" fillId="0" borderId="1" xfId="1" applyFont="1" applyFill="1" applyBorder="1" applyAlignment="1">
      <alignment wrapText="1" shrinkToFit="1"/>
    </xf>
    <xf numFmtId="0" fontId="1" fillId="0" borderId="1" xfId="1" applyFill="1" applyBorder="1" applyAlignment="1">
      <alignment wrapText="1" shrinkToFit="1"/>
    </xf>
    <xf numFmtId="0" fontId="3" fillId="0" borderId="1" xfId="1" applyFont="1" applyFill="1" applyBorder="1"/>
    <xf numFmtId="0" fontId="5" fillId="0" borderId="1" xfId="1" applyFont="1" applyFill="1" applyBorder="1"/>
    <xf numFmtId="164" fontId="5" fillId="0" borderId="1" xfId="1" applyNumberFormat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0" fontId="7" fillId="0" borderId="1" xfId="1" applyFont="1" applyFill="1" applyBorder="1"/>
    <xf numFmtId="164" fontId="1" fillId="0" borderId="1" xfId="1" applyNumberFormat="1" applyFont="1" applyFill="1" applyBorder="1"/>
    <xf numFmtId="165" fontId="5" fillId="0" borderId="1" xfId="1" applyNumberFormat="1" applyFont="1" applyFill="1" applyBorder="1"/>
    <xf numFmtId="0" fontId="6" fillId="0" borderId="1" xfId="1" applyFont="1" applyFill="1" applyBorder="1" applyAlignment="1">
      <alignment wrapText="1" shrinkToFit="1"/>
    </xf>
    <xf numFmtId="164" fontId="6" fillId="0" borderId="1" xfId="1" applyNumberFormat="1" applyFont="1" applyFill="1" applyBorder="1"/>
    <xf numFmtId="0" fontId="4" fillId="0" borderId="1" xfId="1" applyFont="1" applyFill="1" applyBorder="1" applyAlignment="1">
      <alignment wrapText="1" shrinkToFit="1"/>
    </xf>
    <xf numFmtId="49" fontId="1" fillId="0" borderId="1" xfId="1" applyNumberFormat="1" applyFill="1" applyBorder="1" applyAlignment="1">
      <alignment horizontal="center"/>
    </xf>
    <xf numFmtId="0" fontId="8" fillId="0" borderId="1" xfId="1" applyFont="1" applyFill="1" applyBorder="1" applyAlignment="1">
      <alignment wrapText="1" shrinkToFit="1"/>
    </xf>
    <xf numFmtId="0" fontId="4" fillId="0" borderId="1" xfId="1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wrapText="1" shrinkToFit="1"/>
    </xf>
    <xf numFmtId="49" fontId="4" fillId="0" borderId="1" xfId="1" applyNumberFormat="1" applyFont="1" applyFill="1" applyBorder="1" applyAlignment="1">
      <alignment horizontal="center"/>
    </xf>
    <xf numFmtId="49" fontId="1" fillId="0" borderId="1" xfId="1" applyNumberFormat="1" applyFill="1" applyBorder="1" applyAlignment="1">
      <alignment horizontal="right"/>
    </xf>
    <xf numFmtId="164" fontId="1" fillId="0" borderId="4" xfId="1" applyNumberFormat="1" applyFill="1" applyBorder="1" applyAlignment="1">
      <alignment horizontal="center" wrapText="1" shrinkToFit="1"/>
    </xf>
    <xf numFmtId="164" fontId="1" fillId="0" borderId="5" xfId="1" applyNumberFormat="1" applyFill="1" applyBorder="1" applyAlignment="1">
      <alignment horizontal="center" wrapText="1" shrinkToFit="1"/>
    </xf>
    <xf numFmtId="164" fontId="1" fillId="0" borderId="2" xfId="1" applyNumberForma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view="pageBreakPreview" zoomScale="71" zoomScaleNormal="100" zoomScaleSheetLayoutView="71" workbookViewId="0"/>
  </sheetViews>
  <sheetFormatPr defaultRowHeight="12.75" x14ac:dyDescent="0.2"/>
  <cols>
    <col min="1" max="1" width="33.28515625" style="9" customWidth="1"/>
    <col min="2" max="2" width="12.140625" style="2" customWidth="1"/>
    <col min="3" max="3" width="9.7109375" style="2" customWidth="1"/>
    <col min="4" max="4" width="9.42578125" style="2" customWidth="1"/>
    <col min="5" max="5" width="8.140625" style="2" customWidth="1"/>
    <col min="6" max="6" width="13.7109375" style="2" customWidth="1"/>
    <col min="7" max="7" width="13.28515625" style="2" customWidth="1"/>
    <col min="8" max="8" width="9.85546875" style="2" customWidth="1"/>
    <col min="9" max="9" width="8.85546875" style="2" customWidth="1"/>
    <col min="10" max="10" width="9" style="2" customWidth="1"/>
    <col min="11" max="11" width="13.85546875" style="2" customWidth="1"/>
    <col min="12" max="12" width="11.7109375" style="2" customWidth="1"/>
    <col min="13" max="13" width="10.42578125" style="2" customWidth="1"/>
    <col min="14" max="14" width="11.28515625" style="9" customWidth="1"/>
    <col min="15" max="15" width="11.7109375" style="9" customWidth="1"/>
    <col min="16" max="16384" width="9.140625" style="1"/>
  </cols>
  <sheetData>
    <row r="1" spans="1:15" x14ac:dyDescent="0.2">
      <c r="B1" s="2" t="s">
        <v>0</v>
      </c>
    </row>
    <row r="3" spans="1:15" x14ac:dyDescent="0.2">
      <c r="A3" s="11"/>
      <c r="B3" s="35" t="s">
        <v>1</v>
      </c>
      <c r="C3" s="36"/>
      <c r="D3" s="36"/>
      <c r="E3" s="36"/>
      <c r="F3" s="36"/>
      <c r="G3" s="35" t="s">
        <v>2</v>
      </c>
      <c r="H3" s="36"/>
      <c r="I3" s="36"/>
      <c r="J3" s="36"/>
      <c r="K3" s="36"/>
      <c r="L3" s="37" t="s">
        <v>3</v>
      </c>
      <c r="M3" s="33" t="s">
        <v>4</v>
      </c>
      <c r="N3" s="39" t="s">
        <v>5</v>
      </c>
      <c r="O3" s="33" t="s">
        <v>4</v>
      </c>
    </row>
    <row r="4" spans="1:15" ht="51" x14ac:dyDescent="0.2">
      <c r="A4" s="11" t="s">
        <v>6</v>
      </c>
      <c r="B4" s="12" t="s">
        <v>7</v>
      </c>
      <c r="C4" s="13" t="s">
        <v>8</v>
      </c>
      <c r="D4" s="13" t="s">
        <v>9</v>
      </c>
      <c r="E4" s="12" t="s">
        <v>10</v>
      </c>
      <c r="F4" s="12" t="s">
        <v>11</v>
      </c>
      <c r="G4" s="12" t="s">
        <v>12</v>
      </c>
      <c r="H4" s="13" t="s">
        <v>8</v>
      </c>
      <c r="I4" s="13" t="s">
        <v>9</v>
      </c>
      <c r="J4" s="12" t="s">
        <v>10</v>
      </c>
      <c r="K4" s="12" t="s">
        <v>13</v>
      </c>
      <c r="L4" s="38"/>
      <c r="M4" s="34"/>
      <c r="N4" s="39"/>
      <c r="O4" s="34"/>
    </row>
    <row r="5" spans="1:15" ht="31.5" x14ac:dyDescent="0.25">
      <c r="A5" s="14" t="s">
        <v>14</v>
      </c>
      <c r="B5" s="8">
        <f>B7+B8</f>
        <v>33515.800000000003</v>
      </c>
      <c r="C5" s="8">
        <f>C7+C8</f>
        <v>14133.099999999999</v>
      </c>
      <c r="D5" s="8">
        <f>D7+D8</f>
        <v>3083</v>
      </c>
      <c r="E5" s="8">
        <f>E7+E8</f>
        <v>294.39999999999998</v>
      </c>
      <c r="F5" s="8">
        <f t="shared" ref="F5:K5" si="0">F7+F8</f>
        <v>16005.300000000001</v>
      </c>
      <c r="G5" s="8">
        <f t="shared" si="0"/>
        <v>31429.9</v>
      </c>
      <c r="H5" s="8">
        <f t="shared" si="0"/>
        <v>13420.5</v>
      </c>
      <c r="I5" s="8">
        <f t="shared" si="0"/>
        <v>1968.2999999999997</v>
      </c>
      <c r="J5" s="8">
        <f t="shared" si="0"/>
        <v>462.9</v>
      </c>
      <c r="K5" s="8">
        <f t="shared" si="0"/>
        <v>15578.3</v>
      </c>
      <c r="L5" s="3">
        <f>G5/B5</f>
        <v>0.93776368160688384</v>
      </c>
      <c r="M5" s="4">
        <f>G5-B5</f>
        <v>-2085.9000000000015</v>
      </c>
      <c r="N5" s="3">
        <f>K5/F5</f>
        <v>0.97332133730701698</v>
      </c>
      <c r="O5" s="4">
        <f>K5-F5</f>
        <v>-427.00000000000182</v>
      </c>
    </row>
    <row r="6" spans="1:15" x14ac:dyDescent="0.2">
      <c r="A6" s="11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3"/>
      <c r="M6" s="4"/>
      <c r="N6" s="3"/>
      <c r="O6" s="4"/>
    </row>
    <row r="7" spans="1:15" ht="25.5" x14ac:dyDescent="0.2">
      <c r="A7" s="15" t="s">
        <v>16</v>
      </c>
      <c r="B7" s="8">
        <f>B10</f>
        <v>33515.5</v>
      </c>
      <c r="C7" s="8">
        <f>C10</f>
        <v>14133.099999999999</v>
      </c>
      <c r="D7" s="8">
        <f>D10</f>
        <v>3083</v>
      </c>
      <c r="E7" s="8">
        <f t="shared" ref="E7:K7" si="1">E10</f>
        <v>294.39999999999998</v>
      </c>
      <c r="F7" s="8">
        <f>F10</f>
        <v>16005.000000000002</v>
      </c>
      <c r="G7" s="8">
        <f t="shared" si="1"/>
        <v>31429.4</v>
      </c>
      <c r="H7" s="8">
        <f t="shared" si="1"/>
        <v>13420.5</v>
      </c>
      <c r="I7" s="8">
        <f t="shared" si="1"/>
        <v>1968.2999999999997</v>
      </c>
      <c r="J7" s="8">
        <f t="shared" si="1"/>
        <v>462.9</v>
      </c>
      <c r="K7" s="8">
        <f t="shared" si="1"/>
        <v>15577.8</v>
      </c>
      <c r="L7" s="3">
        <f>G7/B7</f>
        <v>0.93775715713625041</v>
      </c>
      <c r="M7" s="4">
        <f>G7-B7</f>
        <v>-2086.0999999999985</v>
      </c>
      <c r="N7" s="3">
        <f>K7/F7</f>
        <v>0.97330834114339249</v>
      </c>
      <c r="O7" s="4">
        <f>K7-F7</f>
        <v>-427.20000000000255</v>
      </c>
    </row>
    <row r="8" spans="1:15" ht="25.5" x14ac:dyDescent="0.2">
      <c r="A8" s="15" t="s">
        <v>17</v>
      </c>
      <c r="B8" s="8">
        <f>B35+B36</f>
        <v>0.30000000000000004</v>
      </c>
      <c r="C8" s="8">
        <f>C35+C36</f>
        <v>0</v>
      </c>
      <c r="D8" s="8">
        <f>D35+D36</f>
        <v>0</v>
      </c>
      <c r="E8" s="8">
        <f>E35+E36</f>
        <v>0</v>
      </c>
      <c r="F8" s="8">
        <f>B8-C8-D8</f>
        <v>0.30000000000000004</v>
      </c>
      <c r="G8" s="8">
        <f>G35+G36</f>
        <v>0.5</v>
      </c>
      <c r="H8" s="8">
        <f>H35+H36</f>
        <v>0</v>
      </c>
      <c r="I8" s="8">
        <f>I35+I36</f>
        <v>0</v>
      </c>
      <c r="J8" s="8">
        <f>J35+J36</f>
        <v>0</v>
      </c>
      <c r="K8" s="8">
        <f>G8-H8-I8</f>
        <v>0.5</v>
      </c>
      <c r="L8" s="3">
        <f>G8/B8</f>
        <v>1.6666666666666665</v>
      </c>
      <c r="M8" s="4">
        <f>G8-B8</f>
        <v>0.19999999999999996</v>
      </c>
      <c r="N8" s="3">
        <f>K8/F8</f>
        <v>1.6666666666666665</v>
      </c>
      <c r="O8" s="4">
        <f>K8-F8</f>
        <v>0.19999999999999996</v>
      </c>
    </row>
    <row r="9" spans="1:15" x14ac:dyDescent="0.2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3"/>
      <c r="M9" s="4"/>
      <c r="N9" s="3"/>
      <c r="O9" s="4"/>
    </row>
    <row r="10" spans="1:15" ht="15.75" x14ac:dyDescent="0.25">
      <c r="A10" s="16" t="s">
        <v>18</v>
      </c>
      <c r="B10" s="8">
        <f>SUM(B11:B12)</f>
        <v>33515.5</v>
      </c>
      <c r="C10" s="8">
        <f>SUM(C11:C12)</f>
        <v>14133.099999999999</v>
      </c>
      <c r="D10" s="8">
        <f>SUM(D11:D12)</f>
        <v>3083</v>
      </c>
      <c r="E10" s="8">
        <f t="shared" ref="E10:K10" si="2">SUM(E11:E12)</f>
        <v>294.39999999999998</v>
      </c>
      <c r="F10" s="8">
        <f t="shared" si="2"/>
        <v>16005.000000000002</v>
      </c>
      <c r="G10" s="8">
        <f t="shared" si="2"/>
        <v>31429.4</v>
      </c>
      <c r="H10" s="8">
        <f t="shared" si="2"/>
        <v>13420.5</v>
      </c>
      <c r="I10" s="8">
        <f t="shared" si="2"/>
        <v>1968.2999999999997</v>
      </c>
      <c r="J10" s="8">
        <f t="shared" si="2"/>
        <v>462.9</v>
      </c>
      <c r="K10" s="8">
        <f t="shared" si="2"/>
        <v>15577.8</v>
      </c>
      <c r="L10" s="3">
        <f>G10/B10</f>
        <v>0.93775715713625041</v>
      </c>
      <c r="M10" s="4">
        <f>G10-B10</f>
        <v>-2086.0999999999985</v>
      </c>
      <c r="N10" s="3">
        <f>K10/F10</f>
        <v>0.97330834114339249</v>
      </c>
      <c r="O10" s="4">
        <f>K10-F10</f>
        <v>-427.20000000000255</v>
      </c>
    </row>
    <row r="11" spans="1:15" s="5" customFormat="1" x14ac:dyDescent="0.2">
      <c r="A11" s="17" t="s">
        <v>19</v>
      </c>
      <c r="B11" s="18">
        <v>24941</v>
      </c>
      <c r="C11" s="18">
        <v>13504.8</v>
      </c>
      <c r="D11" s="18">
        <v>3332.9</v>
      </c>
      <c r="E11" s="18">
        <v>0</v>
      </c>
      <c r="F11" s="18">
        <f>B11-C11-D11-E11</f>
        <v>8103.3000000000011</v>
      </c>
      <c r="G11" s="18">
        <v>20310.7</v>
      </c>
      <c r="H11" s="18">
        <v>10162.6</v>
      </c>
      <c r="I11" s="18">
        <v>2438.1999999999998</v>
      </c>
      <c r="J11" s="18">
        <v>0</v>
      </c>
      <c r="K11" s="18">
        <f>G11-H11-I11</f>
        <v>7709.9000000000005</v>
      </c>
      <c r="L11" s="19">
        <f>G11/B11</f>
        <v>0.81434986568301193</v>
      </c>
      <c r="M11" s="20">
        <f>G11-B11</f>
        <v>-4630.2999999999993</v>
      </c>
      <c r="N11" s="19">
        <f>K11/F11</f>
        <v>0.95145187763010131</v>
      </c>
      <c r="O11" s="20">
        <f>K11-F11</f>
        <v>-393.40000000000055</v>
      </c>
    </row>
    <row r="12" spans="1:15" x14ac:dyDescent="0.2">
      <c r="A12" s="21" t="s">
        <v>20</v>
      </c>
      <c r="B12" s="13">
        <v>8574.5</v>
      </c>
      <c r="C12" s="13">
        <v>628.29999999999995</v>
      </c>
      <c r="D12" s="13">
        <v>-249.9</v>
      </c>
      <c r="E12" s="13">
        <v>294.39999999999998</v>
      </c>
      <c r="F12" s="22">
        <f>B12-C12-D12-E12</f>
        <v>7901.7000000000007</v>
      </c>
      <c r="G12" s="13">
        <v>11118.7</v>
      </c>
      <c r="H12" s="13">
        <v>3257.9</v>
      </c>
      <c r="I12" s="13">
        <v>-469.9</v>
      </c>
      <c r="J12" s="13">
        <v>462.9</v>
      </c>
      <c r="K12" s="13">
        <v>7867.9</v>
      </c>
      <c r="L12" s="3">
        <f>G12/B12</f>
        <v>1.2967170097381773</v>
      </c>
      <c r="M12" s="4">
        <f>G12-B12</f>
        <v>2544.2000000000007</v>
      </c>
      <c r="N12" s="3">
        <f>K12/F12</f>
        <v>0.99572243947504957</v>
      </c>
      <c r="O12" s="4">
        <f>K12-F12</f>
        <v>-33.800000000001091</v>
      </c>
    </row>
    <row r="13" spans="1:15" x14ac:dyDescent="0.2">
      <c r="A13" s="21" t="s">
        <v>21</v>
      </c>
      <c r="B13" s="13">
        <v>1676.6</v>
      </c>
      <c r="C13" s="13">
        <v>13</v>
      </c>
      <c r="D13" s="13">
        <v>11.2</v>
      </c>
      <c r="E13" s="13">
        <v>0</v>
      </c>
      <c r="F13" s="22">
        <f>B13-C13-D13-E13</f>
        <v>1652.3999999999999</v>
      </c>
      <c r="G13" s="13">
        <v>1812.9</v>
      </c>
      <c r="H13" s="13">
        <v>15.5</v>
      </c>
      <c r="I13" s="13">
        <v>12</v>
      </c>
      <c r="J13" s="13">
        <v>0.1</v>
      </c>
      <c r="K13" s="13">
        <f>G13-H13-I13-J13</f>
        <v>1785.3000000000002</v>
      </c>
      <c r="L13" s="3">
        <f>G13/B13</f>
        <v>1.0812954789454849</v>
      </c>
      <c r="M13" s="4">
        <f>G13-B13</f>
        <v>136.30000000000018</v>
      </c>
      <c r="N13" s="3">
        <f>K13/F13</f>
        <v>1.0804284676833698</v>
      </c>
      <c r="O13" s="4">
        <f>K13-F13</f>
        <v>132.90000000000032</v>
      </c>
    </row>
    <row r="14" spans="1:15" x14ac:dyDescent="0.2">
      <c r="A14" s="11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"/>
      <c r="M14" s="4"/>
      <c r="N14" s="3"/>
      <c r="O14" s="4"/>
    </row>
    <row r="15" spans="1:15" x14ac:dyDescent="0.2">
      <c r="A15" s="7" t="s">
        <v>23</v>
      </c>
      <c r="B15" s="8">
        <f>SUM(B16:B17)</f>
        <v>2668.2</v>
      </c>
      <c r="C15" s="8">
        <f>SUM(C16:C17)</f>
        <v>675.6</v>
      </c>
      <c r="D15" s="8">
        <f>SUM(D16:D17)</f>
        <v>-293.39999999999998</v>
      </c>
      <c r="E15" s="8">
        <f t="shared" ref="E15:J15" si="3">SUM(E16:E17)</f>
        <v>294.39999999999998</v>
      </c>
      <c r="F15" s="8">
        <f t="shared" si="3"/>
        <v>1991.5999999999997</v>
      </c>
      <c r="G15" s="8">
        <f t="shared" si="3"/>
        <v>5240.1000000000004</v>
      </c>
      <c r="H15" s="8">
        <f t="shared" si="3"/>
        <v>3670.7</v>
      </c>
      <c r="I15" s="8">
        <f t="shared" si="3"/>
        <v>-517.9</v>
      </c>
      <c r="J15" s="8">
        <f t="shared" si="3"/>
        <v>462.8</v>
      </c>
      <c r="K15" s="8">
        <f>SUM(K16:K17)</f>
        <v>1624.5000000000005</v>
      </c>
      <c r="L15" s="3">
        <f>G15/B15</f>
        <v>1.9639082527546663</v>
      </c>
      <c r="M15" s="4">
        <f>G15-B15</f>
        <v>2571.9000000000005</v>
      </c>
      <c r="N15" s="3">
        <f>K15/F15</f>
        <v>0.81567583852179193</v>
      </c>
      <c r="O15" s="4">
        <f>K15-F15</f>
        <v>-367.09999999999923</v>
      </c>
    </row>
    <row r="16" spans="1:15" s="5" customFormat="1" x14ac:dyDescent="0.2">
      <c r="A16" s="17" t="s">
        <v>19</v>
      </c>
      <c r="B16" s="18">
        <v>206</v>
      </c>
      <c r="C16" s="18">
        <v>83.2</v>
      </c>
      <c r="D16" s="18">
        <v>0</v>
      </c>
      <c r="E16" s="18">
        <v>0</v>
      </c>
      <c r="F16" s="18">
        <f>B16-C16-D16-E16</f>
        <v>122.8</v>
      </c>
      <c r="G16" s="18">
        <v>616.5</v>
      </c>
      <c r="H16" s="18">
        <v>452.7</v>
      </c>
      <c r="I16" s="18">
        <v>0</v>
      </c>
      <c r="J16" s="18">
        <v>0</v>
      </c>
      <c r="K16" s="18">
        <f>G16-H16-I16-J16</f>
        <v>163.80000000000001</v>
      </c>
      <c r="L16" s="23">
        <f>G16/B16</f>
        <v>2.9927184466019416</v>
      </c>
      <c r="M16" s="20">
        <f>G16-B16</f>
        <v>410.5</v>
      </c>
      <c r="N16" s="23">
        <f>K16/F16</f>
        <v>1.3338762214983715</v>
      </c>
      <c r="O16" s="20">
        <f>K16-F16</f>
        <v>41.000000000000014</v>
      </c>
    </row>
    <row r="17" spans="1:15" x14ac:dyDescent="0.2">
      <c r="A17" s="21" t="s">
        <v>20</v>
      </c>
      <c r="B17" s="13">
        <v>2462.1999999999998</v>
      </c>
      <c r="C17" s="13">
        <v>592.4</v>
      </c>
      <c r="D17" s="13">
        <v>-293.39999999999998</v>
      </c>
      <c r="E17" s="13">
        <v>294.39999999999998</v>
      </c>
      <c r="F17" s="22">
        <f>B17-C17-D17-E17</f>
        <v>1868.7999999999997</v>
      </c>
      <c r="G17" s="13">
        <v>4623.6000000000004</v>
      </c>
      <c r="H17" s="13">
        <v>3218</v>
      </c>
      <c r="I17" s="13">
        <v>-517.9</v>
      </c>
      <c r="J17" s="13">
        <v>462.8</v>
      </c>
      <c r="K17" s="13">
        <f>G17-H17-I17-J17</f>
        <v>1460.7000000000005</v>
      </c>
      <c r="L17" s="6">
        <f>G17/B17</f>
        <v>1.8778328324262856</v>
      </c>
      <c r="M17" s="4">
        <f>G17-B17</f>
        <v>2161.4000000000005</v>
      </c>
      <c r="N17" s="6">
        <f>K17/F17</f>
        <v>0.78162457191780865</v>
      </c>
      <c r="O17" s="4">
        <f>K17-F17</f>
        <v>-408.09999999999923</v>
      </c>
    </row>
    <row r="18" spans="1:15" x14ac:dyDescent="0.2">
      <c r="A18" s="7" t="s">
        <v>24</v>
      </c>
      <c r="B18" s="8">
        <v>3675.4</v>
      </c>
      <c r="C18" s="8">
        <v>34.9</v>
      </c>
      <c r="D18" s="8">
        <v>43</v>
      </c>
      <c r="E18" s="8">
        <v>0</v>
      </c>
      <c r="F18" s="8">
        <f t="shared" ref="F18" si="4">B18-C18-D18-E18</f>
        <v>3597.5</v>
      </c>
      <c r="G18" s="8">
        <v>3815.8</v>
      </c>
      <c r="H18" s="8">
        <v>38</v>
      </c>
      <c r="I18" s="8">
        <v>47.9</v>
      </c>
      <c r="J18" s="8">
        <v>0.1</v>
      </c>
      <c r="K18" s="8">
        <f>G18-H18-I18-J18</f>
        <v>3729.8</v>
      </c>
      <c r="L18" s="3">
        <f t="shared" ref="L18" si="5">G18/B18</f>
        <v>1.0381999238178157</v>
      </c>
      <c r="M18" s="4">
        <f t="shared" ref="M18" si="6">G18-B18</f>
        <v>140.40000000000009</v>
      </c>
      <c r="N18" s="3">
        <f t="shared" ref="N18" si="7">K18/F18</f>
        <v>1.0367755385684503</v>
      </c>
      <c r="O18" s="4">
        <f t="shared" ref="O18" si="8">K18-F18</f>
        <v>132.30000000000018</v>
      </c>
    </row>
    <row r="19" spans="1:15" x14ac:dyDescent="0.2">
      <c r="A19" s="7" t="s">
        <v>25</v>
      </c>
      <c r="B19" s="13"/>
      <c r="C19" s="13"/>
      <c r="D19" s="13"/>
      <c r="E19" s="13"/>
      <c r="F19" s="13"/>
      <c r="G19" s="13"/>
      <c r="H19" s="13"/>
      <c r="I19" s="13"/>
      <c r="J19" s="13"/>
      <c r="K19" s="13">
        <f>G19-H19-I19</f>
        <v>0</v>
      </c>
      <c r="L19" s="3"/>
      <c r="M19" s="4"/>
      <c r="N19" s="3"/>
      <c r="O19" s="4"/>
    </row>
    <row r="20" spans="1:15" x14ac:dyDescent="0.2">
      <c r="A20" s="21" t="s">
        <v>20</v>
      </c>
      <c r="B20" s="13">
        <v>501.8</v>
      </c>
      <c r="C20" s="13">
        <v>0</v>
      </c>
      <c r="D20" s="13">
        <v>0</v>
      </c>
      <c r="E20" s="13">
        <v>0</v>
      </c>
      <c r="F20" s="8">
        <f t="shared" ref="F20:F30" si="9">B20-C20-D20-E20</f>
        <v>501.8</v>
      </c>
      <c r="G20" s="13">
        <v>552</v>
      </c>
      <c r="H20" s="13">
        <v>0</v>
      </c>
      <c r="I20" s="13">
        <v>0</v>
      </c>
      <c r="J20" s="13">
        <v>0</v>
      </c>
      <c r="K20" s="8">
        <f>G20-H20-I20-J20</f>
        <v>552</v>
      </c>
      <c r="L20" s="3">
        <f t="shared" ref="L20:L30" si="10">G20/B20</f>
        <v>1.1000398565165403</v>
      </c>
      <c r="M20" s="4">
        <f t="shared" ref="M20:M31" si="11">G20-B20</f>
        <v>50.199999999999989</v>
      </c>
      <c r="N20" s="3">
        <f t="shared" ref="N20:N30" si="12">K20/F20</f>
        <v>1.1000398565165403</v>
      </c>
      <c r="O20" s="4">
        <f t="shared" ref="O20:O31" si="13">K20-F20</f>
        <v>50.199999999999989</v>
      </c>
    </row>
    <row r="21" spans="1:15" s="5" customFormat="1" x14ac:dyDescent="0.2">
      <c r="A21" s="24" t="s">
        <v>26</v>
      </c>
      <c r="B21" s="25">
        <v>8315.2000000000007</v>
      </c>
      <c r="C21" s="25">
        <v>3694.7</v>
      </c>
      <c r="D21" s="25">
        <v>660.8</v>
      </c>
      <c r="E21" s="25"/>
      <c r="F21" s="25">
        <f t="shared" si="9"/>
        <v>3959.7000000000007</v>
      </c>
      <c r="G21" s="25">
        <v>9477.7000000000007</v>
      </c>
      <c r="H21" s="25">
        <v>3768.4</v>
      </c>
      <c r="I21" s="25">
        <v>688.9</v>
      </c>
      <c r="J21" s="25">
        <v>0</v>
      </c>
      <c r="K21" s="25">
        <f>G21-H21-I21</f>
        <v>5020.4000000000015</v>
      </c>
      <c r="L21" s="19">
        <f t="shared" si="10"/>
        <v>1.1398042139695979</v>
      </c>
      <c r="M21" s="20">
        <f t="shared" si="11"/>
        <v>1162.5</v>
      </c>
      <c r="N21" s="19">
        <f t="shared" si="12"/>
        <v>1.2678738288254161</v>
      </c>
      <c r="O21" s="20">
        <f t="shared" si="13"/>
        <v>1060.7000000000007</v>
      </c>
    </row>
    <row r="22" spans="1:15" s="5" customFormat="1" ht="38.25" x14ac:dyDescent="0.2">
      <c r="A22" s="24" t="s">
        <v>27</v>
      </c>
      <c r="B22" s="25">
        <v>11.3</v>
      </c>
      <c r="C22" s="25">
        <v>0</v>
      </c>
      <c r="D22" s="25">
        <v>0</v>
      </c>
      <c r="E22" s="25"/>
      <c r="F22" s="25">
        <f t="shared" si="9"/>
        <v>11.3</v>
      </c>
      <c r="G22" s="25">
        <v>19.7</v>
      </c>
      <c r="H22" s="25">
        <v>0</v>
      </c>
      <c r="I22" s="25">
        <v>0</v>
      </c>
      <c r="J22" s="25">
        <v>0</v>
      </c>
      <c r="K22" s="25">
        <f>G22-H22-I22</f>
        <v>19.7</v>
      </c>
      <c r="L22" s="19">
        <f t="shared" si="10"/>
        <v>1.7433628318584069</v>
      </c>
      <c r="M22" s="20">
        <f t="shared" si="11"/>
        <v>8.3999999999999986</v>
      </c>
      <c r="N22" s="19">
        <f t="shared" si="12"/>
        <v>1.7433628318584069</v>
      </c>
      <c r="O22" s="20">
        <f t="shared" si="13"/>
        <v>8.3999999999999986</v>
      </c>
    </row>
    <row r="23" spans="1:15" ht="24" customHeight="1" x14ac:dyDescent="0.2">
      <c r="A23" s="26" t="s">
        <v>28</v>
      </c>
      <c r="B23" s="8">
        <f>SUM(B24:B25)</f>
        <v>827</v>
      </c>
      <c r="C23" s="8">
        <f>SUM(C24:C25)</f>
        <v>0</v>
      </c>
      <c r="D23" s="8">
        <f>SUM(D24:D25)</f>
        <v>0</v>
      </c>
      <c r="E23" s="8">
        <f t="shared" ref="E23:J23" si="14">SUM(E24:E25)</f>
        <v>0</v>
      </c>
      <c r="F23" s="8">
        <f t="shared" si="9"/>
        <v>827</v>
      </c>
      <c r="G23" s="8">
        <f t="shared" si="14"/>
        <v>946.5</v>
      </c>
      <c r="H23" s="8">
        <f t="shared" si="14"/>
        <v>0</v>
      </c>
      <c r="I23" s="8">
        <f t="shared" si="14"/>
        <v>0</v>
      </c>
      <c r="J23" s="8">
        <f t="shared" si="14"/>
        <v>0</v>
      </c>
      <c r="K23" s="8">
        <f>SUM(K24:K25)</f>
        <v>946.5</v>
      </c>
      <c r="L23" s="3">
        <f t="shared" si="10"/>
        <v>1.1444981862152357</v>
      </c>
      <c r="M23" s="4">
        <f t="shared" si="11"/>
        <v>119.5</v>
      </c>
      <c r="N23" s="3">
        <f t="shared" si="12"/>
        <v>1.1444981862152357</v>
      </c>
      <c r="O23" s="4">
        <f t="shared" si="13"/>
        <v>119.5</v>
      </c>
    </row>
    <row r="24" spans="1:15" s="5" customFormat="1" x14ac:dyDescent="0.2">
      <c r="A24" s="17" t="s">
        <v>19</v>
      </c>
      <c r="B24" s="18">
        <v>0</v>
      </c>
      <c r="C24" s="18">
        <v>0</v>
      </c>
      <c r="D24" s="18">
        <v>0</v>
      </c>
      <c r="E24" s="18"/>
      <c r="F24" s="18">
        <f t="shared" si="9"/>
        <v>0</v>
      </c>
      <c r="G24" s="18">
        <v>-0.6</v>
      </c>
      <c r="H24" s="18">
        <v>0</v>
      </c>
      <c r="I24" s="18">
        <v>0</v>
      </c>
      <c r="J24" s="18"/>
      <c r="K24" s="18">
        <f>G24-H24-I24</f>
        <v>-0.6</v>
      </c>
      <c r="L24" s="23"/>
      <c r="M24" s="20">
        <f t="shared" si="11"/>
        <v>-0.6</v>
      </c>
      <c r="N24" s="23"/>
      <c r="O24" s="20">
        <f t="shared" si="13"/>
        <v>-0.6</v>
      </c>
    </row>
    <row r="25" spans="1:15" x14ac:dyDescent="0.2">
      <c r="A25" s="21" t="s">
        <v>20</v>
      </c>
      <c r="B25" s="13">
        <v>827</v>
      </c>
      <c r="C25" s="13">
        <v>0</v>
      </c>
      <c r="D25" s="13">
        <v>0</v>
      </c>
      <c r="E25" s="13"/>
      <c r="F25" s="22">
        <f t="shared" si="9"/>
        <v>827</v>
      </c>
      <c r="G25" s="13">
        <v>947.1</v>
      </c>
      <c r="H25" s="13">
        <v>0</v>
      </c>
      <c r="I25" s="13">
        <v>0</v>
      </c>
      <c r="J25" s="13"/>
      <c r="K25" s="13">
        <f>G25-H25-I25</f>
        <v>947.1</v>
      </c>
      <c r="L25" s="6">
        <f t="shared" si="10"/>
        <v>1.1452237001209191</v>
      </c>
      <c r="M25" s="4">
        <f t="shared" si="11"/>
        <v>120.10000000000002</v>
      </c>
      <c r="N25" s="6">
        <f t="shared" si="12"/>
        <v>1.1452237001209191</v>
      </c>
      <c r="O25" s="4">
        <f t="shared" si="13"/>
        <v>120.10000000000002</v>
      </c>
    </row>
    <row r="26" spans="1:15" x14ac:dyDescent="0.2">
      <c r="A26" s="7" t="s">
        <v>29</v>
      </c>
      <c r="B26" s="8">
        <f>SUM(B27:B28)</f>
        <v>16378.4</v>
      </c>
      <c r="C26" s="8">
        <f>SUM(C27:C28)</f>
        <v>9728</v>
      </c>
      <c r="D26" s="8">
        <f>SUM(D27:D28)</f>
        <v>2672.6</v>
      </c>
      <c r="E26" s="8">
        <f t="shared" ref="E26:J26" si="15">SUM(E27:E28)</f>
        <v>0</v>
      </c>
      <c r="F26" s="8">
        <f t="shared" si="9"/>
        <v>3977.7999999999997</v>
      </c>
      <c r="G26" s="8">
        <f t="shared" si="15"/>
        <v>10172.1</v>
      </c>
      <c r="H26" s="8">
        <f t="shared" si="15"/>
        <v>5943.2999999999993</v>
      </c>
      <c r="I26" s="8">
        <f t="shared" si="15"/>
        <v>1749.3</v>
      </c>
      <c r="J26" s="8">
        <f t="shared" si="15"/>
        <v>0</v>
      </c>
      <c r="K26" s="8">
        <f>SUM(K27:K28)</f>
        <v>2479.5</v>
      </c>
      <c r="L26" s="3">
        <f t="shared" si="10"/>
        <v>0.62106799198944951</v>
      </c>
      <c r="M26" s="4">
        <f t="shared" si="11"/>
        <v>-6206.2999999999993</v>
      </c>
      <c r="N26" s="3">
        <f t="shared" si="12"/>
        <v>0.62333450651113687</v>
      </c>
      <c r="O26" s="4">
        <f t="shared" si="13"/>
        <v>-1498.2999999999997</v>
      </c>
    </row>
    <row r="27" spans="1:15" s="5" customFormat="1" x14ac:dyDescent="0.2">
      <c r="A27" s="17" t="s">
        <v>19</v>
      </c>
      <c r="B27" s="18">
        <v>16374.1</v>
      </c>
      <c r="C27" s="18">
        <v>9727</v>
      </c>
      <c r="D27" s="18">
        <v>2672.1</v>
      </c>
      <c r="E27" s="18"/>
      <c r="F27" s="18">
        <f t="shared" si="9"/>
        <v>3975.0000000000005</v>
      </c>
      <c r="G27" s="18">
        <v>10167</v>
      </c>
      <c r="H27" s="18">
        <v>5941.4</v>
      </c>
      <c r="I27" s="18">
        <v>1749.3</v>
      </c>
      <c r="J27" s="18"/>
      <c r="K27" s="18">
        <f>G27-H27-I27</f>
        <v>2476.3000000000002</v>
      </c>
      <c r="L27" s="23">
        <f t="shared" si="10"/>
        <v>0.62091962306325232</v>
      </c>
      <c r="M27" s="20">
        <f t="shared" si="11"/>
        <v>-6207.1</v>
      </c>
      <c r="N27" s="23">
        <f t="shared" si="12"/>
        <v>0.6229685534591195</v>
      </c>
      <c r="O27" s="20">
        <f t="shared" si="13"/>
        <v>-1498.7000000000003</v>
      </c>
    </row>
    <row r="28" spans="1:15" x14ac:dyDescent="0.2">
      <c r="A28" s="21" t="s">
        <v>20</v>
      </c>
      <c r="B28" s="13">
        <v>4.3</v>
      </c>
      <c r="C28" s="13">
        <v>1</v>
      </c>
      <c r="D28" s="13">
        <v>0.5</v>
      </c>
      <c r="E28" s="13"/>
      <c r="F28" s="22">
        <f t="shared" si="9"/>
        <v>2.8</v>
      </c>
      <c r="G28" s="13">
        <v>5.0999999999999996</v>
      </c>
      <c r="H28" s="13">
        <v>1.9</v>
      </c>
      <c r="I28" s="13">
        <v>0</v>
      </c>
      <c r="J28" s="13"/>
      <c r="K28" s="13">
        <f>G28-H28-I28</f>
        <v>3.1999999999999997</v>
      </c>
      <c r="L28" s="23">
        <f t="shared" si="10"/>
        <v>1.1860465116279069</v>
      </c>
      <c r="M28" s="4">
        <f t="shared" si="11"/>
        <v>0.79999999999999982</v>
      </c>
      <c r="N28" s="6">
        <f t="shared" si="12"/>
        <v>1.1428571428571428</v>
      </c>
      <c r="O28" s="4">
        <f t="shared" si="13"/>
        <v>0.39999999999999991</v>
      </c>
    </row>
    <row r="29" spans="1:15" s="9" customFormat="1" x14ac:dyDescent="0.2">
      <c r="A29" s="7" t="s">
        <v>30</v>
      </c>
      <c r="B29" s="8">
        <f>SUM(B30:B31)</f>
        <v>15697.4</v>
      </c>
      <c r="C29" s="8">
        <f>SUM(C30:C31)</f>
        <v>9727</v>
      </c>
      <c r="D29" s="8">
        <f>SUM(D30:D31)</f>
        <v>2067</v>
      </c>
      <c r="E29" s="8">
        <f t="shared" ref="E29:J29" si="16">SUM(E30:E31)</f>
        <v>0</v>
      </c>
      <c r="F29" s="8">
        <f t="shared" si="9"/>
        <v>3903.3999999999996</v>
      </c>
      <c r="G29" s="8">
        <f t="shared" si="16"/>
        <v>9452.7999999999993</v>
      </c>
      <c r="H29" s="8">
        <f t="shared" si="16"/>
        <v>5941.4</v>
      </c>
      <c r="I29" s="8">
        <f t="shared" si="16"/>
        <v>1123.5</v>
      </c>
      <c r="J29" s="8">
        <f t="shared" si="16"/>
        <v>0</v>
      </c>
      <c r="K29" s="8">
        <f>SUM(K30:K31)</f>
        <v>2387.8999999999996</v>
      </c>
      <c r="L29" s="3">
        <f t="shared" si="10"/>
        <v>0.60218889752443072</v>
      </c>
      <c r="M29" s="4">
        <f t="shared" si="11"/>
        <v>-6244.6</v>
      </c>
      <c r="N29" s="3">
        <f t="shared" si="12"/>
        <v>0.61174873187477585</v>
      </c>
      <c r="O29" s="4">
        <f t="shared" si="13"/>
        <v>-1515.5</v>
      </c>
    </row>
    <row r="30" spans="1:15" s="5" customFormat="1" x14ac:dyDescent="0.2">
      <c r="A30" s="17" t="s">
        <v>19</v>
      </c>
      <c r="B30" s="18">
        <v>15697.4</v>
      </c>
      <c r="C30" s="18">
        <v>9727</v>
      </c>
      <c r="D30" s="18">
        <v>2067</v>
      </c>
      <c r="E30" s="18"/>
      <c r="F30" s="18">
        <f t="shared" si="9"/>
        <v>3903.3999999999996</v>
      </c>
      <c r="G30" s="18">
        <v>9452.7999999999993</v>
      </c>
      <c r="H30" s="18">
        <v>5941.4</v>
      </c>
      <c r="I30" s="18">
        <v>1123.5</v>
      </c>
      <c r="J30" s="18"/>
      <c r="K30" s="18">
        <f>G30-H30-I30-J30</f>
        <v>2387.8999999999996</v>
      </c>
      <c r="L30" s="23">
        <f t="shared" si="10"/>
        <v>0.60218889752443072</v>
      </c>
      <c r="M30" s="20">
        <f t="shared" si="11"/>
        <v>-6244.6</v>
      </c>
      <c r="N30" s="23">
        <f t="shared" si="12"/>
        <v>0.61174873187477585</v>
      </c>
      <c r="O30" s="20">
        <f t="shared" si="13"/>
        <v>-1515.5</v>
      </c>
    </row>
    <row r="31" spans="1:15" hidden="1" x14ac:dyDescent="0.2">
      <c r="A31" s="21" t="s">
        <v>31</v>
      </c>
      <c r="B31" s="27" t="s">
        <v>32</v>
      </c>
      <c r="C31" s="27" t="s">
        <v>32</v>
      </c>
      <c r="D31" s="27" t="s">
        <v>32</v>
      </c>
      <c r="E31" s="13"/>
      <c r="F31" s="22"/>
      <c r="G31" s="27" t="s">
        <v>32</v>
      </c>
      <c r="H31" s="27" t="s">
        <v>32</v>
      </c>
      <c r="I31" s="27" t="s">
        <v>32</v>
      </c>
      <c r="J31" s="27" t="s">
        <v>32</v>
      </c>
      <c r="K31" s="27" t="s">
        <v>32</v>
      </c>
      <c r="L31" s="27" t="s">
        <v>32</v>
      </c>
      <c r="M31" s="4" t="e">
        <f t="shared" si="11"/>
        <v>#VALUE!</v>
      </c>
      <c r="N31" s="27" t="s">
        <v>32</v>
      </c>
      <c r="O31" s="4" t="e">
        <f t="shared" si="13"/>
        <v>#VALUE!</v>
      </c>
    </row>
    <row r="32" spans="1:15" s="5" customFormat="1" ht="51" customHeight="1" x14ac:dyDescent="0.2">
      <c r="A32" s="28" t="s">
        <v>33</v>
      </c>
      <c r="B32" s="29">
        <v>1068.9000000000001</v>
      </c>
      <c r="C32" s="13">
        <v>0</v>
      </c>
      <c r="D32" s="13">
        <v>0</v>
      </c>
      <c r="E32" s="13">
        <v>0</v>
      </c>
      <c r="F32" s="8">
        <f t="shared" ref="F32:F34" si="17">B32-C32-D32-E32</f>
        <v>1068.9000000000001</v>
      </c>
      <c r="G32" s="8">
        <v>1144.3</v>
      </c>
      <c r="H32" s="10">
        <v>0</v>
      </c>
      <c r="I32" s="10">
        <v>0</v>
      </c>
      <c r="J32" s="10">
        <v>0</v>
      </c>
      <c r="K32" s="8">
        <f t="shared" ref="K32:K34" si="18">G32-H32-I32-J32</f>
        <v>1144.3</v>
      </c>
      <c r="L32" s="3">
        <f>G32/B32</f>
        <v>1.0705398072785104</v>
      </c>
      <c r="M32" s="4">
        <f>G32-B32</f>
        <v>75.399999999999864</v>
      </c>
      <c r="N32" s="3">
        <f>K32/F32</f>
        <v>1.0705398072785104</v>
      </c>
      <c r="O32" s="4">
        <f>K32-F32</f>
        <v>75.399999999999864</v>
      </c>
    </row>
    <row r="33" spans="1:15" s="5" customFormat="1" x14ac:dyDescent="0.2">
      <c r="A33" s="30" t="s">
        <v>34</v>
      </c>
      <c r="B33" s="31"/>
      <c r="C33" s="27"/>
      <c r="D33" s="27"/>
      <c r="E33" s="27"/>
      <c r="F33" s="8"/>
      <c r="G33" s="32"/>
      <c r="H33" s="27"/>
      <c r="I33" s="27"/>
      <c r="J33" s="27"/>
      <c r="K33" s="8"/>
      <c r="L33" s="27"/>
      <c r="M33" s="4"/>
      <c r="N33" s="27"/>
      <c r="O33" s="4"/>
    </row>
    <row r="34" spans="1:15" s="5" customFormat="1" ht="22.5" x14ac:dyDescent="0.2">
      <c r="A34" s="28" t="s">
        <v>35</v>
      </c>
      <c r="B34" s="29">
        <v>694.3</v>
      </c>
      <c r="C34" s="13">
        <v>0</v>
      </c>
      <c r="D34" s="13">
        <v>0</v>
      </c>
      <c r="E34" s="13">
        <v>0</v>
      </c>
      <c r="F34" s="8">
        <f t="shared" si="17"/>
        <v>694.3</v>
      </c>
      <c r="G34" s="29">
        <v>686.2</v>
      </c>
      <c r="H34" s="13">
        <v>0</v>
      </c>
      <c r="I34" s="13">
        <v>0</v>
      </c>
      <c r="J34" s="13">
        <v>0</v>
      </c>
      <c r="K34" s="8">
        <f t="shared" si="18"/>
        <v>686.2</v>
      </c>
      <c r="L34" s="3">
        <f>G34/B34</f>
        <v>0.98833357338326389</v>
      </c>
      <c r="M34" s="4">
        <f>G34-B34</f>
        <v>-8.0999999999999091</v>
      </c>
      <c r="N34" s="3">
        <f>K34/F34</f>
        <v>0.98833357338326389</v>
      </c>
      <c r="O34" s="4">
        <f>K34-F34</f>
        <v>-8.0999999999999091</v>
      </c>
    </row>
    <row r="35" spans="1:15" ht="45" customHeight="1" x14ac:dyDescent="0.2">
      <c r="A35" s="28" t="s">
        <v>36</v>
      </c>
      <c r="B35" s="8">
        <v>0.2</v>
      </c>
      <c r="C35" s="8">
        <v>0</v>
      </c>
      <c r="D35" s="8">
        <v>0</v>
      </c>
      <c r="E35" s="8"/>
      <c r="F35" s="8">
        <f>B35-C35-D35</f>
        <v>0.2</v>
      </c>
      <c r="G35" s="8">
        <v>0.3</v>
      </c>
      <c r="H35" s="8">
        <v>0</v>
      </c>
      <c r="I35" s="8">
        <v>0</v>
      </c>
      <c r="J35" s="8">
        <v>0</v>
      </c>
      <c r="K35" s="8">
        <f>G35-H35-I35</f>
        <v>0.3</v>
      </c>
      <c r="L35" s="3">
        <f t="shared" ref="L35:L36" si="19">G35/B35</f>
        <v>1.4999999999999998</v>
      </c>
      <c r="M35" s="4">
        <f>G35-B35</f>
        <v>9.9999999999999978E-2</v>
      </c>
      <c r="N35" s="3">
        <f t="shared" ref="N35:N36" si="20">K35/F35</f>
        <v>1.4999999999999998</v>
      </c>
      <c r="O35" s="4">
        <f>K35-F35</f>
        <v>9.9999999999999978E-2</v>
      </c>
    </row>
    <row r="36" spans="1:15" ht="34.15" customHeight="1" x14ac:dyDescent="0.2">
      <c r="A36" s="28" t="s">
        <v>37</v>
      </c>
      <c r="B36" s="8">
        <v>0.1</v>
      </c>
      <c r="C36" s="8">
        <v>0</v>
      </c>
      <c r="D36" s="8">
        <v>0</v>
      </c>
      <c r="E36" s="8">
        <v>0</v>
      </c>
      <c r="F36" s="8">
        <f>B36-C36-D36-E36</f>
        <v>0.1</v>
      </c>
      <c r="G36" s="8">
        <v>0.2</v>
      </c>
      <c r="H36" s="8">
        <v>0</v>
      </c>
      <c r="I36" s="8">
        <v>0</v>
      </c>
      <c r="J36" s="8">
        <v>0</v>
      </c>
      <c r="K36" s="8">
        <f>G36-H36-I36-J36</f>
        <v>0.2</v>
      </c>
      <c r="L36" s="3">
        <f t="shared" si="19"/>
        <v>2</v>
      </c>
      <c r="M36" s="4">
        <f>G36-B36</f>
        <v>0.1</v>
      </c>
      <c r="N36" s="3">
        <f t="shared" si="20"/>
        <v>2</v>
      </c>
      <c r="O36" s="4">
        <f>K36-F36</f>
        <v>0.1</v>
      </c>
    </row>
    <row r="47" spans="1:15" x14ac:dyDescent="0.2">
      <c r="B47" s="9"/>
      <c r="C47" s="9"/>
      <c r="D47" s="9"/>
    </row>
    <row r="48" spans="1:15" x14ac:dyDescent="0.2">
      <c r="B48" s="9"/>
      <c r="C48" s="9"/>
      <c r="D48" s="9"/>
    </row>
    <row r="49" spans="2:4" x14ac:dyDescent="0.2">
      <c r="B49" s="9"/>
      <c r="C49" s="9"/>
      <c r="D49" s="9"/>
    </row>
    <row r="50" spans="2:4" x14ac:dyDescent="0.2">
      <c r="B50" s="9"/>
      <c r="C50" s="9"/>
      <c r="D50" s="9"/>
    </row>
    <row r="51" spans="2:4" x14ac:dyDescent="0.2">
      <c r="B51" s="9"/>
      <c r="C51" s="9"/>
      <c r="D51" s="9"/>
    </row>
    <row r="52" spans="2:4" x14ac:dyDescent="0.2">
      <c r="B52" s="9"/>
      <c r="C52" s="9"/>
      <c r="D52" s="9"/>
    </row>
    <row r="53" spans="2:4" x14ac:dyDescent="0.2">
      <c r="B53" s="9"/>
      <c r="C53" s="9"/>
      <c r="D53" s="9"/>
    </row>
    <row r="54" spans="2:4" x14ac:dyDescent="0.2">
      <c r="B54" s="9"/>
      <c r="C54" s="9"/>
      <c r="D54" s="9"/>
    </row>
    <row r="55" spans="2:4" x14ac:dyDescent="0.2">
      <c r="B55" s="9"/>
      <c r="C55" s="9"/>
      <c r="D55" s="9"/>
    </row>
    <row r="56" spans="2:4" x14ac:dyDescent="0.2">
      <c r="B56" s="9"/>
      <c r="C56" s="9"/>
      <c r="D56" s="9"/>
    </row>
    <row r="57" spans="2:4" x14ac:dyDescent="0.2">
      <c r="B57" s="9"/>
      <c r="C57" s="9"/>
      <c r="D57" s="9"/>
    </row>
    <row r="58" spans="2:4" x14ac:dyDescent="0.2">
      <c r="B58" s="9"/>
      <c r="C58" s="9"/>
      <c r="D58" s="9"/>
    </row>
    <row r="59" spans="2:4" x14ac:dyDescent="0.2">
      <c r="B59" s="9"/>
      <c r="C59" s="9"/>
      <c r="D59" s="9"/>
    </row>
    <row r="60" spans="2:4" x14ac:dyDescent="0.2">
      <c r="B60" s="9"/>
      <c r="C60" s="9"/>
      <c r="D60" s="9"/>
    </row>
    <row r="61" spans="2:4" x14ac:dyDescent="0.2">
      <c r="B61" s="9"/>
      <c r="C61" s="9"/>
      <c r="D61" s="9"/>
    </row>
    <row r="62" spans="2:4" x14ac:dyDescent="0.2">
      <c r="B62" s="9"/>
      <c r="C62" s="9"/>
      <c r="D62" s="9"/>
    </row>
    <row r="63" spans="2:4" x14ac:dyDescent="0.2">
      <c r="B63" s="9"/>
      <c r="C63" s="9"/>
      <c r="D63" s="9"/>
    </row>
    <row r="64" spans="2:4" x14ac:dyDescent="0.2">
      <c r="B64" s="9"/>
      <c r="C64" s="9"/>
      <c r="D64" s="9"/>
    </row>
    <row r="65" spans="2:4" x14ac:dyDescent="0.2">
      <c r="B65" s="9"/>
      <c r="C65" s="9"/>
      <c r="D65" s="9"/>
    </row>
    <row r="66" spans="2:4" x14ac:dyDescent="0.2">
      <c r="B66" s="9"/>
      <c r="C66" s="9"/>
      <c r="D66" s="9"/>
    </row>
    <row r="67" spans="2:4" x14ac:dyDescent="0.2">
      <c r="B67" s="9"/>
      <c r="C67" s="9"/>
      <c r="D67" s="9"/>
    </row>
    <row r="68" spans="2:4" x14ac:dyDescent="0.2">
      <c r="B68" s="9"/>
      <c r="C68" s="9"/>
      <c r="D68" s="9"/>
    </row>
    <row r="69" spans="2:4" x14ac:dyDescent="0.2">
      <c r="B69" s="9"/>
      <c r="C69" s="9"/>
      <c r="D69" s="9"/>
    </row>
    <row r="70" spans="2:4" x14ac:dyDescent="0.2">
      <c r="B70" s="9"/>
      <c r="C70" s="9"/>
      <c r="D70" s="9"/>
    </row>
    <row r="71" spans="2:4" x14ac:dyDescent="0.2">
      <c r="B71" s="9"/>
      <c r="C71" s="9"/>
      <c r="D71" s="9"/>
    </row>
    <row r="72" spans="2:4" x14ac:dyDescent="0.2">
      <c r="B72" s="9"/>
      <c r="C72" s="9"/>
      <c r="D72" s="9"/>
    </row>
    <row r="73" spans="2:4" x14ac:dyDescent="0.2">
      <c r="B73" s="9"/>
      <c r="C73" s="9"/>
      <c r="D73" s="9"/>
    </row>
    <row r="74" spans="2:4" x14ac:dyDescent="0.2">
      <c r="B74" s="9"/>
      <c r="C74" s="9"/>
      <c r="D74" s="9"/>
    </row>
    <row r="75" spans="2:4" x14ac:dyDescent="0.2">
      <c r="B75" s="9"/>
      <c r="C75" s="9"/>
      <c r="D75" s="9"/>
    </row>
    <row r="76" spans="2:4" x14ac:dyDescent="0.2">
      <c r="B76" s="9"/>
      <c r="C76" s="9"/>
      <c r="D76" s="9"/>
    </row>
    <row r="77" spans="2:4" x14ac:dyDescent="0.2">
      <c r="B77" s="9"/>
      <c r="C77" s="9"/>
      <c r="D77" s="9"/>
    </row>
    <row r="78" spans="2:4" x14ac:dyDescent="0.2">
      <c r="B78" s="9"/>
      <c r="C78" s="9"/>
      <c r="D78" s="9"/>
    </row>
    <row r="79" spans="2:4" x14ac:dyDescent="0.2">
      <c r="B79" s="9"/>
      <c r="C79" s="9"/>
      <c r="D79" s="9"/>
    </row>
    <row r="80" spans="2:4" x14ac:dyDescent="0.2">
      <c r="B80" s="9"/>
      <c r="C80" s="9"/>
      <c r="D80" s="9"/>
    </row>
    <row r="81" spans="2:4" x14ac:dyDescent="0.2">
      <c r="B81" s="9"/>
      <c r="C81" s="9"/>
      <c r="D81" s="9"/>
    </row>
    <row r="82" spans="2:4" x14ac:dyDescent="0.2">
      <c r="B82" s="9"/>
      <c r="C82" s="9"/>
      <c r="D82" s="9"/>
    </row>
    <row r="83" spans="2:4" x14ac:dyDescent="0.2">
      <c r="B83" s="9"/>
      <c r="C83" s="9"/>
      <c r="D83" s="9"/>
    </row>
    <row r="84" spans="2:4" x14ac:dyDescent="0.2">
      <c r="B84" s="9"/>
      <c r="C84" s="9"/>
      <c r="D84" s="9"/>
    </row>
    <row r="85" spans="2:4" x14ac:dyDescent="0.2">
      <c r="B85" s="9"/>
      <c r="C85" s="9"/>
      <c r="D85" s="9"/>
    </row>
    <row r="86" spans="2:4" x14ac:dyDescent="0.2">
      <c r="B86" s="9"/>
      <c r="C86" s="9"/>
      <c r="D86" s="9"/>
    </row>
    <row r="87" spans="2:4" x14ac:dyDescent="0.2">
      <c r="B87" s="9"/>
      <c r="C87" s="9"/>
      <c r="D87" s="9"/>
    </row>
    <row r="88" spans="2:4" x14ac:dyDescent="0.2">
      <c r="B88" s="9"/>
      <c r="C88" s="9"/>
      <c r="D88" s="9"/>
    </row>
    <row r="89" spans="2:4" x14ac:dyDescent="0.2">
      <c r="B89" s="9"/>
      <c r="C89" s="9"/>
      <c r="D89" s="9"/>
    </row>
    <row r="90" spans="2:4" x14ac:dyDescent="0.2">
      <c r="B90" s="9"/>
      <c r="C90" s="9"/>
      <c r="D90" s="9"/>
    </row>
    <row r="91" spans="2:4" x14ac:dyDescent="0.2">
      <c r="B91" s="9"/>
      <c r="C91" s="9"/>
      <c r="D91" s="9"/>
    </row>
    <row r="92" spans="2:4" x14ac:dyDescent="0.2">
      <c r="B92" s="9"/>
      <c r="C92" s="9"/>
      <c r="D92" s="9"/>
    </row>
    <row r="93" spans="2:4" x14ac:dyDescent="0.2">
      <c r="B93" s="9"/>
      <c r="C93" s="9"/>
      <c r="D93" s="9"/>
    </row>
    <row r="94" spans="2:4" x14ac:dyDescent="0.2">
      <c r="B94" s="9"/>
      <c r="C94" s="9"/>
      <c r="D94" s="9"/>
    </row>
    <row r="95" spans="2:4" x14ac:dyDescent="0.2">
      <c r="B95" s="9"/>
      <c r="C95" s="9"/>
      <c r="D95" s="9"/>
    </row>
    <row r="96" spans="2:4" x14ac:dyDescent="0.2">
      <c r="B96" s="9"/>
      <c r="C96" s="9"/>
      <c r="D96" s="9"/>
    </row>
    <row r="97" spans="2:4" x14ac:dyDescent="0.2">
      <c r="B97" s="9"/>
      <c r="C97" s="9"/>
      <c r="D97" s="9"/>
    </row>
    <row r="98" spans="2:4" x14ac:dyDescent="0.2">
      <c r="B98" s="9"/>
      <c r="C98" s="9"/>
      <c r="D98" s="9"/>
    </row>
    <row r="99" spans="2:4" x14ac:dyDescent="0.2">
      <c r="B99" s="9"/>
      <c r="C99" s="9"/>
      <c r="D99" s="9"/>
    </row>
    <row r="100" spans="2:4" x14ac:dyDescent="0.2">
      <c r="B100" s="9"/>
      <c r="C100" s="9"/>
      <c r="D100" s="9"/>
    </row>
  </sheetData>
  <mergeCells count="6">
    <mergeCell ref="O3:O4"/>
    <mergeCell ref="B3:F3"/>
    <mergeCell ref="G3:K3"/>
    <mergeCell ref="L3:L4"/>
    <mergeCell ref="M3:M4"/>
    <mergeCell ref="N3:N4"/>
  </mergeCells>
  <pageMargins left="0.11811023622047245" right="0.11811023622047245" top="0.15748031496062992" bottom="0.19685039370078741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март</vt:lpstr>
      <vt:lpstr>Лист1</vt:lpstr>
      <vt:lpstr>Лист2</vt:lpstr>
      <vt:lpstr>Лист3</vt:lpstr>
      <vt:lpstr>март!Область_печати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Гопнер Ирина Геннадьевна</cp:lastModifiedBy>
  <cp:lastPrinted>2016-04-06T10:11:34Z</cp:lastPrinted>
  <dcterms:created xsi:type="dcterms:W3CDTF">2016-04-06T10:02:27Z</dcterms:created>
  <dcterms:modified xsi:type="dcterms:W3CDTF">2016-04-21T03:32:10Z</dcterms:modified>
</cp:coreProperties>
</file>