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6210"/>
  </bookViews>
  <sheets>
    <sheet name="Лист2" sheetId="2" r:id="rId1"/>
  </sheets>
  <calcPr calcId="145621"/>
</workbook>
</file>

<file path=xl/calcChain.xml><?xml version="1.0" encoding="utf-8"?>
<calcChain xmlns="http://schemas.openxmlformats.org/spreadsheetml/2006/main">
  <c r="K18" i="2" l="1"/>
  <c r="K17" i="2"/>
  <c r="F13" i="2" l="1"/>
  <c r="F14" i="2"/>
  <c r="F12" i="2"/>
  <c r="K25" i="2" l="1"/>
  <c r="K13" i="2" l="1"/>
  <c r="K14" i="2"/>
  <c r="K12" i="2"/>
  <c r="K23" i="2"/>
  <c r="N12" i="2" l="1"/>
  <c r="M37" i="2"/>
  <c r="L37" i="2"/>
  <c r="K37" i="2"/>
  <c r="F37" i="2"/>
  <c r="M36" i="2"/>
  <c r="L36" i="2"/>
  <c r="K36" i="2"/>
  <c r="F36" i="2"/>
  <c r="M35" i="2"/>
  <c r="L35" i="2"/>
  <c r="K35" i="2"/>
  <c r="F35" i="2"/>
  <c r="M33" i="2"/>
  <c r="L33" i="2"/>
  <c r="K33" i="2"/>
  <c r="F33" i="2"/>
  <c r="O32" i="2"/>
  <c r="M32" i="2"/>
  <c r="M31" i="2"/>
  <c r="L31" i="2"/>
  <c r="K30" i="2"/>
  <c r="F31" i="2"/>
  <c r="J30" i="2"/>
  <c r="I30" i="2"/>
  <c r="H30" i="2"/>
  <c r="G30" i="2"/>
  <c r="E30" i="2"/>
  <c r="D30" i="2"/>
  <c r="C30" i="2"/>
  <c r="B30" i="2"/>
  <c r="M29" i="2"/>
  <c r="L29" i="2"/>
  <c r="K29" i="2"/>
  <c r="F29" i="2"/>
  <c r="M28" i="2"/>
  <c r="L28" i="2"/>
  <c r="F28" i="2"/>
  <c r="J27" i="2"/>
  <c r="I27" i="2"/>
  <c r="H27" i="2"/>
  <c r="G27" i="2"/>
  <c r="E27" i="2"/>
  <c r="D27" i="2"/>
  <c r="C27" i="2"/>
  <c r="B27" i="2"/>
  <c r="M26" i="2"/>
  <c r="L26" i="2"/>
  <c r="K26" i="2"/>
  <c r="F26" i="2"/>
  <c r="N26" i="2" s="1"/>
  <c r="M25" i="2"/>
  <c r="L25" i="2"/>
  <c r="F25" i="2"/>
  <c r="J24" i="2"/>
  <c r="I24" i="2"/>
  <c r="H24" i="2"/>
  <c r="G24" i="2"/>
  <c r="K24" i="2" s="1"/>
  <c r="E24" i="2"/>
  <c r="D24" i="2"/>
  <c r="C24" i="2"/>
  <c r="B24" i="2"/>
  <c r="F24" i="2" s="1"/>
  <c r="M23" i="2"/>
  <c r="L23" i="2"/>
  <c r="F23" i="2"/>
  <c r="N23" i="2" s="1"/>
  <c r="M22" i="2"/>
  <c r="L22" i="2"/>
  <c r="K22" i="2"/>
  <c r="F22" i="2"/>
  <c r="M21" i="2"/>
  <c r="L21" i="2"/>
  <c r="K21" i="2"/>
  <c r="F21" i="2"/>
  <c r="M19" i="2"/>
  <c r="L19" i="2"/>
  <c r="K19" i="2"/>
  <c r="F19" i="2"/>
  <c r="M18" i="2"/>
  <c r="L18" i="2"/>
  <c r="F18" i="2"/>
  <c r="F16" i="2" s="1"/>
  <c r="M17" i="2"/>
  <c r="L17" i="2"/>
  <c r="F17" i="2"/>
  <c r="N17" i="2" s="1"/>
  <c r="J16" i="2"/>
  <c r="I16" i="2"/>
  <c r="H16" i="2"/>
  <c r="G16" i="2"/>
  <c r="E16" i="2"/>
  <c r="D16" i="2"/>
  <c r="C16" i="2"/>
  <c r="B16" i="2"/>
  <c r="M14" i="2"/>
  <c r="L14" i="2"/>
  <c r="N14" i="2"/>
  <c r="M13" i="2"/>
  <c r="L13" i="2"/>
  <c r="O13" i="2"/>
  <c r="M12" i="2"/>
  <c r="L12" i="2"/>
  <c r="J11" i="2"/>
  <c r="J8" i="2" s="1"/>
  <c r="I11" i="2"/>
  <c r="I8" i="2" s="1"/>
  <c r="H11" i="2"/>
  <c r="H8" i="2" s="1"/>
  <c r="G11" i="2"/>
  <c r="G8" i="2" s="1"/>
  <c r="E11" i="2"/>
  <c r="E8" i="2" s="1"/>
  <c r="E6" i="2" s="1"/>
  <c r="D11" i="2"/>
  <c r="D8" i="2" s="1"/>
  <c r="C11" i="2"/>
  <c r="C8" i="2" s="1"/>
  <c r="C6" i="2" s="1"/>
  <c r="B11" i="2"/>
  <c r="M11" i="2" s="1"/>
  <c r="F30" i="2" l="1"/>
  <c r="O30" i="2" s="1"/>
  <c r="O21" i="2"/>
  <c r="M16" i="2"/>
  <c r="K27" i="2"/>
  <c r="N28" i="2"/>
  <c r="F27" i="2"/>
  <c r="O18" i="2"/>
  <c r="C9" i="2"/>
  <c r="N35" i="2"/>
  <c r="O36" i="2"/>
  <c r="N33" i="2"/>
  <c r="O35" i="2"/>
  <c r="N36" i="2"/>
  <c r="N37" i="2"/>
  <c r="O37" i="2"/>
  <c r="M30" i="2"/>
  <c r="L30" i="2"/>
  <c r="M27" i="2"/>
  <c r="O28" i="2"/>
  <c r="O29" i="2"/>
  <c r="O26" i="2"/>
  <c r="L24" i="2"/>
  <c r="M24" i="2"/>
  <c r="N22" i="2"/>
  <c r="O22" i="2"/>
  <c r="N18" i="2"/>
  <c r="L16" i="2"/>
  <c r="F11" i="2"/>
  <c r="D6" i="2"/>
  <c r="D9" i="2"/>
  <c r="L11" i="2"/>
  <c r="B8" i="2"/>
  <c r="F8" i="2" s="1"/>
  <c r="F6" i="2" s="1"/>
  <c r="E9" i="2"/>
  <c r="J6" i="2"/>
  <c r="J9" i="2"/>
  <c r="H6" i="2"/>
  <c r="H9" i="2"/>
  <c r="O24" i="2"/>
  <c r="N24" i="2"/>
  <c r="I6" i="2"/>
  <c r="I9" i="2"/>
  <c r="O12" i="2"/>
  <c r="O14" i="2"/>
  <c r="O17" i="2"/>
  <c r="O23" i="2"/>
  <c r="O25" i="2"/>
  <c r="O33" i="2"/>
  <c r="G9" i="2"/>
  <c r="N13" i="2"/>
  <c r="K16" i="2"/>
  <c r="G6" i="2"/>
  <c r="K11" i="2"/>
  <c r="N21" i="2"/>
  <c r="N25" i="2"/>
  <c r="N29" i="2"/>
  <c r="N31" i="2"/>
  <c r="K8" i="2"/>
  <c r="O31" i="2"/>
  <c r="L27" i="2"/>
  <c r="F9" i="2" l="1"/>
  <c r="M8" i="2"/>
  <c r="N30" i="2"/>
  <c r="N27" i="2"/>
  <c r="L8" i="2"/>
  <c r="O27" i="2"/>
  <c r="B6" i="2"/>
  <c r="L6" i="2" s="1"/>
  <c r="B9" i="2"/>
  <c r="M9" i="2" s="1"/>
  <c r="K9" i="2"/>
  <c r="N8" i="2"/>
  <c r="O8" i="2"/>
  <c r="O11" i="2"/>
  <c r="N11" i="2"/>
  <c r="M6" i="2"/>
  <c r="N16" i="2"/>
  <c r="O16" i="2"/>
  <c r="L9" i="2" l="1"/>
  <c r="O9" i="2"/>
  <c r="N9" i="2"/>
  <c r="N6" i="2"/>
  <c r="O6" i="2"/>
</calcChain>
</file>

<file path=xl/sharedStrings.xml><?xml version="1.0" encoding="utf-8"?>
<sst xmlns="http://schemas.openxmlformats.org/spreadsheetml/2006/main" count="62" uniqueCount="38">
  <si>
    <t>Динамика поступлений  по УФНС России по Томской области</t>
  </si>
  <si>
    <t>2017 год</t>
  </si>
  <si>
    <t>Темп роста по общей сумме поступлений, %</t>
  </si>
  <si>
    <t>Увели-чение, (снижение) млн.руб.</t>
  </si>
  <si>
    <t>Темп роста без переданных,%</t>
  </si>
  <si>
    <t>Показатели</t>
  </si>
  <si>
    <t>МРИ 1</t>
  </si>
  <si>
    <t>МРИ 2</t>
  </si>
  <si>
    <t>Другие МРИ по КН</t>
  </si>
  <si>
    <t>Всего поступило в бюджетную систему с учетом страховых взносов</t>
  </si>
  <si>
    <t>X</t>
  </si>
  <si>
    <t xml:space="preserve">               в том числе:</t>
  </si>
  <si>
    <t>Поступило в бюджетную систему РФ без страховых взносов</t>
  </si>
  <si>
    <t>Поступило в бюджетную систему РФ без страховых взносов и НДПИ</t>
  </si>
  <si>
    <t xml:space="preserve">   Налоги и сборы в консолидированный бюджет РФ</t>
  </si>
  <si>
    <t xml:space="preserve">               в федеральный бюджет</t>
  </si>
  <si>
    <t xml:space="preserve">                    в КБ  субъекта</t>
  </si>
  <si>
    <t xml:space="preserve">               в  т.ч.      в местные бюджеты</t>
  </si>
  <si>
    <t xml:space="preserve">                               из них:</t>
  </si>
  <si>
    <t xml:space="preserve">     Налог на прибыль организаций</t>
  </si>
  <si>
    <t xml:space="preserve">      НДФЛ в КБ субъекта РФ</t>
  </si>
  <si>
    <t xml:space="preserve">      Налоги на совокупный доход</t>
  </si>
  <si>
    <t xml:space="preserve">      НДС</t>
  </si>
  <si>
    <t xml:space="preserve">      НДС на товары, ввозимые на территорию РФ </t>
  </si>
  <si>
    <t xml:space="preserve">      Акцизы по товарам, производимым на территории РФ</t>
  </si>
  <si>
    <t xml:space="preserve">      НДПИ </t>
  </si>
  <si>
    <t xml:space="preserve">          из него НДПИ нефть</t>
  </si>
  <si>
    <t xml:space="preserve">                    в консолидированный бюджет субъекта</t>
  </si>
  <si>
    <r>
      <t xml:space="preserve">Имущественные налоги </t>
    </r>
    <r>
      <rPr>
        <sz val="8"/>
        <rFont val="Arial Cyr"/>
        <charset val="204"/>
      </rPr>
      <t>(налог на имущество организаций и физических лиц, транспортный налог, земельный налог, налог на игорный бизнес)</t>
    </r>
  </si>
  <si>
    <t>в т.ч.</t>
  </si>
  <si>
    <t>Налог на имущество организаций                    в КБ  субъекта</t>
  </si>
  <si>
    <t>Государственные внебюджетные фонды (за счет ЕСН, без расходов на государственное социальное страхование, а также за счет налогов со специальным налоговым режимом)</t>
  </si>
  <si>
    <t>2018 год</t>
  </si>
  <si>
    <t>Страховые взносы на обязательное социальное страхование в РФ*</t>
  </si>
  <si>
    <t>На 01.07.2017г.</t>
  </si>
  <si>
    <t>На 01.07.2017г. без переданных</t>
  </si>
  <si>
    <t>На 01.07.2018г.</t>
  </si>
  <si>
    <t>На 01.07.2018г. без переданных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</si>
</sst>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6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 applyFill="1"/>
    <xf numFmtId="164" fontId="1" fillId="0" borderId="0" xfId="1" applyNumberFormat="1" applyFill="1"/>
    <xf numFmtId="0" fontId="1" fillId="0" borderId="1" xfId="1" applyFill="1" applyBorder="1"/>
    <xf numFmtId="164" fontId="0" fillId="0" borderId="1" xfId="1" applyNumberFormat="1" applyFont="1" applyFill="1" applyBorder="1" applyAlignment="1">
      <alignment wrapText="1" shrinkToFit="1"/>
    </xf>
    <xf numFmtId="164" fontId="1" fillId="0" borderId="1" xfId="1" applyNumberFormat="1" applyFill="1" applyBorder="1"/>
    <xf numFmtId="164" fontId="1" fillId="0" borderId="1" xfId="1" applyNumberFormat="1" applyFill="1" applyBorder="1" applyAlignment="1">
      <alignment wrapText="1" shrinkToFit="1"/>
    </xf>
    <xf numFmtId="164" fontId="3" fillId="0" borderId="1" xfId="1" applyNumberFormat="1" applyFont="1" applyFill="1" applyBorder="1"/>
    <xf numFmtId="165" fontId="3" fillId="0" borderId="1" xfId="1" applyNumberFormat="1" applyFont="1" applyFill="1" applyBorder="1"/>
    <xf numFmtId="166" fontId="3" fillId="0" borderId="1" xfId="1" applyNumberFormat="1" applyFont="1" applyFill="1" applyBorder="1"/>
    <xf numFmtId="0" fontId="8" fillId="0" borderId="1" xfId="1" applyFont="1" applyFill="1" applyBorder="1"/>
    <xf numFmtId="0" fontId="3" fillId="0" borderId="1" xfId="1" applyFont="1" applyFill="1" applyBorder="1"/>
    <xf numFmtId="165" fontId="1" fillId="0" borderId="1" xfId="1" applyNumberFormat="1" applyFont="1" applyFill="1" applyBorder="1"/>
    <xf numFmtId="0" fontId="3" fillId="0" borderId="1" xfId="1" applyFont="1" applyFill="1" applyBorder="1" applyAlignment="1">
      <alignment wrapText="1" shrinkToFit="1"/>
    </xf>
    <xf numFmtId="165" fontId="6" fillId="0" borderId="1" xfId="1" applyNumberFormat="1" applyFont="1" applyFill="1" applyBorder="1"/>
    <xf numFmtId="0" fontId="9" fillId="0" borderId="1" xfId="1" applyFont="1" applyFill="1" applyBorder="1" applyAlignment="1">
      <alignment wrapText="1" shrinkToFit="1"/>
    </xf>
    <xf numFmtId="164" fontId="3" fillId="0" borderId="1" xfId="1" applyNumberFormat="1" applyFont="1" applyFill="1" applyBorder="1" applyAlignment="1">
      <alignment horizontal="right"/>
    </xf>
    <xf numFmtId="0" fontId="6" fillId="0" borderId="0" xfId="1" applyFont="1" applyFill="1"/>
    <xf numFmtId="0" fontId="1" fillId="0" borderId="1" xfId="1" applyFont="1" applyFill="1" applyBorder="1" applyAlignment="1">
      <alignment wrapText="1" shrinkToFit="1"/>
    </xf>
    <xf numFmtId="49" fontId="1" fillId="0" borderId="1" xfId="1" applyNumberFormat="1" applyFill="1" applyBorder="1" applyAlignment="1">
      <alignment horizontal="right"/>
    </xf>
    <xf numFmtId="49" fontId="1" fillId="0" borderId="1" xfId="1" applyNumberFormat="1" applyFill="1" applyBorder="1" applyAlignment="1">
      <alignment horizontal="center"/>
    </xf>
    <xf numFmtId="0" fontId="3" fillId="0" borderId="1" xfId="0" applyFont="1" applyFill="1" applyBorder="1" applyAlignment="1">
      <alignment wrapText="1" shrinkToFit="1"/>
    </xf>
    <xf numFmtId="16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wrapText="1" shrinkToFit="1"/>
    </xf>
    <xf numFmtId="0" fontId="6" fillId="0" borderId="1" xfId="1" applyFont="1" applyFill="1" applyBorder="1"/>
    <xf numFmtId="164" fontId="6" fillId="0" borderId="1" xfId="1" applyNumberFormat="1" applyFont="1" applyFill="1" applyBorder="1"/>
    <xf numFmtId="165" fontId="7" fillId="0" borderId="1" xfId="1" applyNumberFormat="1" applyFont="1" applyFill="1" applyBorder="1"/>
    <xf numFmtId="166" fontId="7" fillId="0" borderId="1" xfId="1" applyNumberFormat="1" applyFont="1" applyFill="1" applyBorder="1"/>
    <xf numFmtId="164" fontId="1" fillId="0" borderId="1" xfId="1" applyNumberFormat="1" applyFont="1" applyFill="1" applyBorder="1"/>
    <xf numFmtId="0" fontId="7" fillId="0" borderId="1" xfId="1" applyFont="1" applyFill="1" applyBorder="1" applyAlignment="1">
      <alignment wrapText="1" shrinkToFit="1"/>
    </xf>
    <xf numFmtId="164" fontId="7" fillId="0" borderId="1" xfId="1" applyNumberFormat="1" applyFont="1" applyFill="1" applyBorder="1"/>
    <xf numFmtId="0" fontId="9" fillId="0" borderId="1" xfId="0" applyFont="1" applyFill="1" applyBorder="1" applyAlignment="1">
      <alignment wrapText="1" shrinkToFit="1"/>
    </xf>
    <xf numFmtId="0" fontId="0" fillId="0" borderId="0" xfId="1" applyFont="1" applyFill="1"/>
    <xf numFmtId="164" fontId="1" fillId="0" borderId="4" xfId="1" applyNumberFormat="1" applyFill="1" applyBorder="1" applyAlignment="1">
      <alignment horizontal="center" wrapText="1" shrinkToFit="1"/>
    </xf>
    <xf numFmtId="164" fontId="1" fillId="0" borderId="5" xfId="1" applyNumberFormat="1" applyFill="1" applyBorder="1" applyAlignment="1">
      <alignment horizontal="center" wrapText="1" shrinkToFit="1"/>
    </xf>
    <xf numFmtId="164" fontId="0" fillId="0" borderId="2" xfId="1" applyNumberFormat="1" applyFont="1" applyFill="1" applyBorder="1" applyAlignment="1">
      <alignment horizontal="center"/>
    </xf>
    <xf numFmtId="164" fontId="1" fillId="0" borderId="3" xfId="1" applyNumberFormat="1" applyFill="1" applyBorder="1" applyAlignment="1">
      <alignment horizontal="center"/>
    </xf>
    <xf numFmtId="164" fontId="2" fillId="0" borderId="4" xfId="1" applyNumberFormat="1" applyFont="1" applyFill="1" applyBorder="1" applyAlignment="1">
      <alignment horizontal="center" wrapText="1" shrinkToFit="1"/>
    </xf>
    <xf numFmtId="164" fontId="2" fillId="0" borderId="5" xfId="1" applyNumberFormat="1" applyFont="1" applyFill="1" applyBorder="1" applyAlignment="1">
      <alignment horizontal="center" wrapText="1" shrinkToFit="1"/>
    </xf>
    <xf numFmtId="0" fontId="2" fillId="0" borderId="1" xfId="1" applyFont="1" applyFill="1" applyBorder="1" applyAlignment="1">
      <alignment horizontal="center" wrapText="1" shrinkToFi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73"/>
  <sheetViews>
    <sheetView tabSelected="1" view="pageBreakPreview" topLeftCell="A4" zoomScaleNormal="100" zoomScaleSheetLayoutView="100" workbookViewId="0">
      <pane xSplit="1" ySplit="2" topLeftCell="B24" activePane="bottomRight" state="frozen"/>
      <selection activeCell="A4" sqref="A4"/>
      <selection pane="topRight" activeCell="B4" sqref="B4"/>
      <selection pane="bottomLeft" activeCell="A6" sqref="A6"/>
      <selection pane="bottomRight" activeCell="K7" sqref="K7"/>
    </sheetView>
  </sheetViews>
  <sheetFormatPr defaultRowHeight="12.75" x14ac:dyDescent="0.2"/>
  <cols>
    <col min="1" max="1" width="33.28515625" style="1" customWidth="1"/>
    <col min="2" max="2" width="12.140625" style="2" customWidth="1"/>
    <col min="3" max="3" width="9.7109375" style="2" customWidth="1"/>
    <col min="4" max="4" width="9.42578125" style="2" customWidth="1"/>
    <col min="5" max="5" width="8.140625" style="2" customWidth="1"/>
    <col min="6" max="6" width="13.7109375" style="2" customWidth="1"/>
    <col min="7" max="7" width="13.28515625" style="2" customWidth="1"/>
    <col min="8" max="8" width="9.85546875" style="2" customWidth="1"/>
    <col min="9" max="9" width="8.85546875" style="2" customWidth="1"/>
    <col min="10" max="10" width="9" style="2" customWidth="1"/>
    <col min="11" max="11" width="13.85546875" style="2" customWidth="1"/>
    <col min="12" max="12" width="11.7109375" style="2" customWidth="1"/>
    <col min="13" max="13" width="11.5703125" style="2" customWidth="1"/>
    <col min="14" max="14" width="11.28515625" style="1" customWidth="1"/>
    <col min="15" max="15" width="11.7109375" style="1" customWidth="1"/>
    <col min="16" max="16384" width="9.140625" style="1"/>
  </cols>
  <sheetData>
    <row r="2" spans="1:15" x14ac:dyDescent="0.2">
      <c r="B2" s="2" t="s">
        <v>0</v>
      </c>
    </row>
    <row r="4" spans="1:15" ht="15" x14ac:dyDescent="0.25">
      <c r="A4" s="3"/>
      <c r="B4" s="35" t="s">
        <v>1</v>
      </c>
      <c r="C4" s="36"/>
      <c r="D4" s="36"/>
      <c r="E4" s="36"/>
      <c r="F4" s="36"/>
      <c r="G4" s="35" t="s">
        <v>32</v>
      </c>
      <c r="H4" s="36"/>
      <c r="I4" s="36"/>
      <c r="J4" s="36"/>
      <c r="K4" s="36"/>
      <c r="L4" s="37" t="s">
        <v>2</v>
      </c>
      <c r="M4" s="33" t="s">
        <v>3</v>
      </c>
      <c r="N4" s="39" t="s">
        <v>4</v>
      </c>
      <c r="O4" s="33" t="s">
        <v>3</v>
      </c>
    </row>
    <row r="5" spans="1:15" ht="60" x14ac:dyDescent="0.25">
      <c r="A5" s="3" t="s">
        <v>5</v>
      </c>
      <c r="B5" s="4" t="s">
        <v>34</v>
      </c>
      <c r="C5" s="5" t="s">
        <v>6</v>
      </c>
      <c r="D5" s="5" t="s">
        <v>7</v>
      </c>
      <c r="E5" s="6" t="s">
        <v>8</v>
      </c>
      <c r="F5" s="4" t="s">
        <v>35</v>
      </c>
      <c r="G5" s="4" t="s">
        <v>36</v>
      </c>
      <c r="H5" s="5" t="s">
        <v>6</v>
      </c>
      <c r="I5" s="5" t="s">
        <v>7</v>
      </c>
      <c r="J5" s="6" t="s">
        <v>8</v>
      </c>
      <c r="K5" s="4" t="s">
        <v>37</v>
      </c>
      <c r="L5" s="38"/>
      <c r="M5" s="34"/>
      <c r="N5" s="39"/>
      <c r="O5" s="34"/>
    </row>
    <row r="6" spans="1:15" ht="45" customHeight="1" x14ac:dyDescent="0.2">
      <c r="A6" s="21" t="s">
        <v>9</v>
      </c>
      <c r="B6" s="7">
        <f>B8+B37</f>
        <v>101258.6</v>
      </c>
      <c r="C6" s="7">
        <f t="shared" ref="C6:F6" si="0">C8+C37</f>
        <v>36265.800000000003</v>
      </c>
      <c r="D6" s="7">
        <f t="shared" si="0"/>
        <v>9349</v>
      </c>
      <c r="E6" s="7">
        <f t="shared" si="0"/>
        <v>107.2</v>
      </c>
      <c r="F6" s="7">
        <f t="shared" si="0"/>
        <v>55536.6</v>
      </c>
      <c r="G6" s="7">
        <f>G8+G37</f>
        <v>129616.8</v>
      </c>
      <c r="H6" s="7">
        <f t="shared" ref="H6:K6" si="1">H8+H37</f>
        <v>21325.399999999998</v>
      </c>
      <c r="I6" s="7">
        <f t="shared" si="1"/>
        <v>39793.5</v>
      </c>
      <c r="J6" s="7">
        <f t="shared" si="1"/>
        <v>693.3</v>
      </c>
      <c r="K6" s="7">
        <v>67804.7</v>
      </c>
      <c r="L6" s="8">
        <f>G6/B6</f>
        <v>1.2800572000797956</v>
      </c>
      <c r="M6" s="9">
        <f>G6-B6</f>
        <v>28358.199999999997</v>
      </c>
      <c r="N6" s="8">
        <f>K6/F6</f>
        <v>1.2209011714797089</v>
      </c>
      <c r="O6" s="9">
        <f>K6-F6</f>
        <v>12268.099999999999</v>
      </c>
    </row>
    <row r="7" spans="1:15" x14ac:dyDescent="0.2">
      <c r="A7" s="3" t="s">
        <v>11</v>
      </c>
      <c r="B7" s="5"/>
      <c r="C7" s="5"/>
      <c r="D7" s="5"/>
      <c r="E7" s="5"/>
      <c r="F7" s="5"/>
      <c r="G7" s="5"/>
      <c r="H7" s="5"/>
      <c r="I7" s="5"/>
      <c r="J7" s="5"/>
      <c r="K7" s="5"/>
      <c r="L7" s="8"/>
      <c r="M7" s="9"/>
      <c r="N7" s="8"/>
      <c r="O7" s="9"/>
    </row>
    <row r="8" spans="1:15" ht="25.5" x14ac:dyDescent="0.2">
      <c r="A8" s="21" t="s">
        <v>12</v>
      </c>
      <c r="B8" s="7">
        <f>B11+B36</f>
        <v>83394.7</v>
      </c>
      <c r="C8" s="7">
        <f t="shared" ref="C8:J8" si="2">C11+C36</f>
        <v>36265.800000000003</v>
      </c>
      <c r="D8" s="7">
        <f t="shared" si="2"/>
        <v>9349</v>
      </c>
      <c r="E8" s="7">
        <f t="shared" si="2"/>
        <v>107.2</v>
      </c>
      <c r="F8" s="7">
        <f>B8-C8-D8-E8</f>
        <v>37672.699999999997</v>
      </c>
      <c r="G8" s="7">
        <f t="shared" si="2"/>
        <v>108785.3</v>
      </c>
      <c r="H8" s="7">
        <f t="shared" si="2"/>
        <v>21325.399999999998</v>
      </c>
      <c r="I8" s="7">
        <f t="shared" si="2"/>
        <v>39793.5</v>
      </c>
      <c r="J8" s="7">
        <f t="shared" si="2"/>
        <v>693.3</v>
      </c>
      <c r="K8" s="7">
        <f>G8-H8-I8-J8</f>
        <v>46973.100000000006</v>
      </c>
      <c r="L8" s="8">
        <f>G8/B8</f>
        <v>1.3044629934516223</v>
      </c>
      <c r="M8" s="9">
        <f>G8-B8</f>
        <v>25390.600000000006</v>
      </c>
      <c r="N8" s="8">
        <f>K8/F8</f>
        <v>1.2468737308448825</v>
      </c>
      <c r="O8" s="9">
        <f>K8-F8</f>
        <v>9300.4000000000087</v>
      </c>
    </row>
    <row r="9" spans="1:15" ht="38.25" x14ac:dyDescent="0.2">
      <c r="A9" s="21" t="s">
        <v>13</v>
      </c>
      <c r="B9" s="7">
        <f>B8-B27</f>
        <v>44226.999999999993</v>
      </c>
      <c r="C9" s="7">
        <f t="shared" ref="C9:K9" si="3">C8-C27</f>
        <v>10400.5</v>
      </c>
      <c r="D9" s="7">
        <f t="shared" si="3"/>
        <v>3310.8999999999996</v>
      </c>
      <c r="E9" s="7">
        <f t="shared" si="3"/>
        <v>107.2</v>
      </c>
      <c r="F9" s="7">
        <f t="shared" ref="F9" si="4">F8-F27</f>
        <v>30408.399999999994</v>
      </c>
      <c r="G9" s="7">
        <f t="shared" si="3"/>
        <v>58539.000000000007</v>
      </c>
      <c r="H9" s="7">
        <f t="shared" si="3"/>
        <v>5953.5999999999985</v>
      </c>
      <c r="I9" s="7">
        <f t="shared" si="3"/>
        <v>15886.400000000001</v>
      </c>
      <c r="J9" s="7">
        <f t="shared" si="3"/>
        <v>693.3</v>
      </c>
      <c r="K9" s="7">
        <f t="shared" si="3"/>
        <v>36005.800000000003</v>
      </c>
      <c r="L9" s="8">
        <f>G9/B9</f>
        <v>1.3236032287968891</v>
      </c>
      <c r="M9" s="9">
        <f>G9-B9</f>
        <v>14312.000000000015</v>
      </c>
      <c r="N9" s="8">
        <f>K9/F9</f>
        <v>1.1840741374094004</v>
      </c>
      <c r="O9" s="9">
        <f>K9-F9</f>
        <v>5597.4000000000087</v>
      </c>
    </row>
    <row r="10" spans="1:15" x14ac:dyDescent="0.2">
      <c r="A10" s="3" t="s">
        <v>11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8"/>
      <c r="M10" s="9"/>
      <c r="N10" s="8"/>
      <c r="O10" s="9"/>
    </row>
    <row r="11" spans="1:15" ht="47.25" x14ac:dyDescent="0.25">
      <c r="A11" s="23" t="s">
        <v>14</v>
      </c>
      <c r="B11" s="7">
        <f>SUM(B12:B13)</f>
        <v>83394.399999999994</v>
      </c>
      <c r="C11" s="7">
        <f>SUM(C12:C13)</f>
        <v>36265.800000000003</v>
      </c>
      <c r="D11" s="7">
        <f>SUM(D12:D13)</f>
        <v>9349</v>
      </c>
      <c r="E11" s="7">
        <f>SUM(E12:E13)</f>
        <v>107.2</v>
      </c>
      <c r="F11" s="7">
        <f t="shared" ref="F11:K11" si="5">SUM(F12:F13)</f>
        <v>37672.399999999994</v>
      </c>
      <c r="G11" s="7">
        <f t="shared" si="5"/>
        <v>108785.1</v>
      </c>
      <c r="H11" s="7">
        <f t="shared" si="5"/>
        <v>21325.399999999998</v>
      </c>
      <c r="I11" s="7">
        <f t="shared" si="5"/>
        <v>39793.5</v>
      </c>
      <c r="J11" s="7">
        <f t="shared" si="5"/>
        <v>693.3</v>
      </c>
      <c r="K11" s="7">
        <f t="shared" si="5"/>
        <v>46972.9</v>
      </c>
      <c r="L11" s="8">
        <f>G11/B11</f>
        <v>1.3044652878370731</v>
      </c>
      <c r="M11" s="9">
        <f>G11-B11</f>
        <v>25390.700000000012</v>
      </c>
      <c r="N11" s="8">
        <f>K11/F11</f>
        <v>1.2468783512598085</v>
      </c>
      <c r="O11" s="9">
        <f>K11-F11</f>
        <v>9300.5000000000073</v>
      </c>
    </row>
    <row r="12" spans="1:15" s="17" customFormat="1" x14ac:dyDescent="0.2">
      <c r="A12" s="24" t="s">
        <v>15</v>
      </c>
      <c r="B12" s="25">
        <v>60311.3</v>
      </c>
      <c r="C12" s="25">
        <v>34459.800000000003</v>
      </c>
      <c r="D12" s="25">
        <v>7369.2</v>
      </c>
      <c r="E12" s="25">
        <v>0</v>
      </c>
      <c r="F12" s="25">
        <f>B12-C12-D12-E12</f>
        <v>18482.3</v>
      </c>
      <c r="G12" s="25">
        <v>83372.5</v>
      </c>
      <c r="H12" s="25">
        <v>20457.3</v>
      </c>
      <c r="I12" s="25">
        <v>37609.699999999997</v>
      </c>
      <c r="J12" s="25">
        <v>360.8</v>
      </c>
      <c r="K12" s="28">
        <f>G12-H12-I12-J12</f>
        <v>24944.7</v>
      </c>
      <c r="L12" s="26">
        <f>G12/B12</f>
        <v>1.3823694730506555</v>
      </c>
      <c r="M12" s="27">
        <f>G12-B12</f>
        <v>23061.199999999997</v>
      </c>
      <c r="N12" s="26">
        <f>K12/F12</f>
        <v>1.3496534522218555</v>
      </c>
      <c r="O12" s="27">
        <f>K12-F12</f>
        <v>6462.4000000000015</v>
      </c>
    </row>
    <row r="13" spans="1:15" x14ac:dyDescent="0.2">
      <c r="A13" s="10" t="s">
        <v>16</v>
      </c>
      <c r="B13" s="5">
        <v>23083.1</v>
      </c>
      <c r="C13" s="5">
        <v>1806</v>
      </c>
      <c r="D13" s="5">
        <v>1979.8</v>
      </c>
      <c r="E13" s="5">
        <v>107.2</v>
      </c>
      <c r="F13" s="25">
        <f t="shared" ref="F13:F14" si="6">B13-C13-D13-E13</f>
        <v>19190.099999999999</v>
      </c>
      <c r="G13" s="5">
        <v>25412.6</v>
      </c>
      <c r="H13" s="5">
        <v>868.1</v>
      </c>
      <c r="I13" s="5">
        <v>2183.8000000000002</v>
      </c>
      <c r="J13" s="5">
        <v>332.5</v>
      </c>
      <c r="K13" s="28">
        <f t="shared" ref="K13:K14" si="7">G13-H13-I13-J13</f>
        <v>22028.2</v>
      </c>
      <c r="L13" s="8">
        <f>G13/B13</f>
        <v>1.1009179876186475</v>
      </c>
      <c r="M13" s="9">
        <f>G13-B13</f>
        <v>2329.5</v>
      </c>
      <c r="N13" s="8">
        <f>K13/F13</f>
        <v>1.1478939661596346</v>
      </c>
      <c r="O13" s="9">
        <f>K13-F13</f>
        <v>2838.1000000000022</v>
      </c>
    </row>
    <row r="14" spans="1:15" x14ac:dyDescent="0.2">
      <c r="A14" s="10" t="s">
        <v>17</v>
      </c>
      <c r="B14" s="5">
        <v>4104.5</v>
      </c>
      <c r="C14" s="5">
        <v>4.4000000000000004</v>
      </c>
      <c r="D14" s="5">
        <v>2.8</v>
      </c>
      <c r="E14" s="5"/>
      <c r="F14" s="25">
        <f t="shared" si="6"/>
        <v>4097.3</v>
      </c>
      <c r="G14" s="5">
        <v>4435.6000000000004</v>
      </c>
      <c r="H14" s="5">
        <v>1.8</v>
      </c>
      <c r="I14" s="5">
        <v>1.3</v>
      </c>
      <c r="J14" s="5">
        <v>0</v>
      </c>
      <c r="K14" s="28">
        <f t="shared" si="7"/>
        <v>4432.5</v>
      </c>
      <c r="L14" s="8">
        <f>G14/B14</f>
        <v>1.0806675599951274</v>
      </c>
      <c r="M14" s="9">
        <f>G14-B14</f>
        <v>331.10000000000036</v>
      </c>
      <c r="N14" s="8">
        <f>K14/F14</f>
        <v>1.0818099724208625</v>
      </c>
      <c r="O14" s="9">
        <f>K14-F14</f>
        <v>335.19999999999982</v>
      </c>
    </row>
    <row r="15" spans="1:15" x14ac:dyDescent="0.2">
      <c r="A15" s="3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8"/>
      <c r="M15" s="9"/>
      <c r="N15" s="8"/>
      <c r="O15" s="9"/>
    </row>
    <row r="16" spans="1:15" x14ac:dyDescent="0.2">
      <c r="A16" s="11" t="s">
        <v>19</v>
      </c>
      <c r="B16" s="7">
        <f>SUM(B17:B18)</f>
        <v>7319</v>
      </c>
      <c r="C16" s="7">
        <f>SUM(C17:C18)</f>
        <v>2098.2999999999997</v>
      </c>
      <c r="D16" s="7">
        <f>SUM(D17:D18)</f>
        <v>1976.9</v>
      </c>
      <c r="E16" s="7">
        <f t="shared" ref="E16:K16" si="8">SUM(E17:E18)</f>
        <v>107.2</v>
      </c>
      <c r="F16" s="7">
        <f t="shared" si="8"/>
        <v>3136.5999999999995</v>
      </c>
      <c r="G16" s="7">
        <f t="shared" si="8"/>
        <v>8617.4</v>
      </c>
      <c r="H16" s="7">
        <f t="shared" si="8"/>
        <v>1047.8</v>
      </c>
      <c r="I16" s="7">
        <f t="shared" si="8"/>
        <v>2375.5</v>
      </c>
      <c r="J16" s="7">
        <f t="shared" si="8"/>
        <v>355.9</v>
      </c>
      <c r="K16" s="7">
        <f t="shared" si="8"/>
        <v>4838.2000000000007</v>
      </c>
      <c r="L16" s="8">
        <f>G16/B16</f>
        <v>1.17740128432846</v>
      </c>
      <c r="M16" s="9">
        <f>G16-B16</f>
        <v>1298.3999999999996</v>
      </c>
      <c r="N16" s="8">
        <f>K16/F16</f>
        <v>1.5424982465089592</v>
      </c>
      <c r="O16" s="9">
        <f>K16-F16</f>
        <v>1701.6000000000013</v>
      </c>
    </row>
    <row r="17" spans="1:15" s="17" customFormat="1" x14ac:dyDescent="0.2">
      <c r="A17" s="24" t="s">
        <v>15</v>
      </c>
      <c r="B17" s="25">
        <v>777.6</v>
      </c>
      <c r="C17" s="25">
        <v>296.7</v>
      </c>
      <c r="D17" s="25">
        <v>0</v>
      </c>
      <c r="E17" s="25">
        <v>0</v>
      </c>
      <c r="F17" s="25">
        <f>B17-C17-D17-E17</f>
        <v>480.90000000000003</v>
      </c>
      <c r="G17" s="25">
        <v>961.9</v>
      </c>
      <c r="H17" s="25">
        <v>181.6</v>
      </c>
      <c r="I17" s="25">
        <v>192.9</v>
      </c>
      <c r="J17" s="25">
        <v>23.4</v>
      </c>
      <c r="K17" s="5">
        <f>G17-H17-I17-J17</f>
        <v>564</v>
      </c>
      <c r="L17" s="14">
        <f>G17/B17</f>
        <v>1.2370113168724279</v>
      </c>
      <c r="M17" s="27">
        <f>G17-B17</f>
        <v>184.29999999999995</v>
      </c>
      <c r="N17" s="14">
        <f>K17/F17</f>
        <v>1.172800998128509</v>
      </c>
      <c r="O17" s="27">
        <f>K17-F17</f>
        <v>83.099999999999966</v>
      </c>
    </row>
    <row r="18" spans="1:15" x14ac:dyDescent="0.2">
      <c r="A18" s="10" t="s">
        <v>16</v>
      </c>
      <c r="B18" s="5">
        <v>6541.4</v>
      </c>
      <c r="C18" s="5">
        <v>1801.6</v>
      </c>
      <c r="D18" s="5">
        <v>1976.9</v>
      </c>
      <c r="E18" s="5">
        <v>107.2</v>
      </c>
      <c r="F18" s="28">
        <f>B18-C18-D18-E18</f>
        <v>2655.6999999999994</v>
      </c>
      <c r="G18" s="5">
        <v>7655.5</v>
      </c>
      <c r="H18" s="5">
        <v>866.2</v>
      </c>
      <c r="I18" s="5">
        <v>2182.6</v>
      </c>
      <c r="J18" s="5">
        <v>332.5</v>
      </c>
      <c r="K18" s="5">
        <f>G18-H18-I18-J18</f>
        <v>4274.2000000000007</v>
      </c>
      <c r="L18" s="12">
        <f>G18/B18</f>
        <v>1.1703152230409393</v>
      </c>
      <c r="M18" s="9">
        <f>G18-B18</f>
        <v>1114.1000000000004</v>
      </c>
      <c r="N18" s="12">
        <f>K18/F18</f>
        <v>1.6094438377828828</v>
      </c>
      <c r="O18" s="9">
        <f>K18-F18</f>
        <v>1618.5000000000014</v>
      </c>
    </row>
    <row r="19" spans="1:15" ht="15" x14ac:dyDescent="0.2">
      <c r="A19" s="11" t="s">
        <v>20</v>
      </c>
      <c r="B19" s="7">
        <v>9077</v>
      </c>
      <c r="C19" s="7">
        <v>0</v>
      </c>
      <c r="D19" s="7">
        <v>0</v>
      </c>
      <c r="E19" s="7">
        <v>0</v>
      </c>
      <c r="F19" s="7">
        <f t="shared" ref="F19" si="9">B19-C19-D19-E19</f>
        <v>9077</v>
      </c>
      <c r="G19" s="7">
        <v>9623.5</v>
      </c>
      <c r="H19" s="7">
        <v>0</v>
      </c>
      <c r="I19" s="7">
        <v>0</v>
      </c>
      <c r="J19" s="7">
        <v>0</v>
      </c>
      <c r="K19" s="7">
        <f>G19-H19-I19-J19</f>
        <v>9623.5</v>
      </c>
      <c r="L19" s="8">
        <f t="shared" ref="L19" si="10">G19/B19</f>
        <v>1.0602071168888398</v>
      </c>
      <c r="M19" s="9">
        <f t="shared" ref="M19" si="11">G19-B19</f>
        <v>546.5</v>
      </c>
      <c r="N19" s="22" t="s">
        <v>10</v>
      </c>
      <c r="O19" s="22" t="s">
        <v>10</v>
      </c>
    </row>
    <row r="20" spans="1:15" x14ac:dyDescent="0.2">
      <c r="A20" s="11" t="s">
        <v>21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8"/>
      <c r="M20" s="9"/>
      <c r="N20" s="8"/>
      <c r="O20" s="9"/>
    </row>
    <row r="21" spans="1:15" x14ac:dyDescent="0.2">
      <c r="A21" s="10" t="s">
        <v>16</v>
      </c>
      <c r="B21" s="30">
        <v>1455</v>
      </c>
      <c r="C21" s="5">
        <v>0</v>
      </c>
      <c r="D21" s="5">
        <v>0</v>
      </c>
      <c r="E21" s="5">
        <v>0</v>
      </c>
      <c r="F21" s="7">
        <f t="shared" ref="F21:F31" si="12">B21-C21-D21-E21</f>
        <v>1455</v>
      </c>
      <c r="G21" s="30">
        <v>1638.8</v>
      </c>
      <c r="H21" s="5">
        <v>0</v>
      </c>
      <c r="I21" s="5">
        <v>0</v>
      </c>
      <c r="J21" s="5">
        <v>0</v>
      </c>
      <c r="K21" s="7">
        <f>G21-H21-I21-J21</f>
        <v>1638.8</v>
      </c>
      <c r="L21" s="8">
        <f t="shared" ref="L21:L31" si="13">G21/B21</f>
        <v>1.1263230240549829</v>
      </c>
      <c r="M21" s="9">
        <f t="shared" ref="M21:M32" si="14">G21-B21</f>
        <v>183.79999999999995</v>
      </c>
      <c r="N21" s="8">
        <f t="shared" ref="N21:N31" si="15">K21/F21</f>
        <v>1.1263230240549829</v>
      </c>
      <c r="O21" s="9">
        <f t="shared" ref="O21:O32" si="16">K21-F21</f>
        <v>183.79999999999995</v>
      </c>
    </row>
    <row r="22" spans="1:15" s="17" customFormat="1" x14ac:dyDescent="0.2">
      <c r="A22" s="29" t="s">
        <v>22</v>
      </c>
      <c r="B22" s="30">
        <v>20158</v>
      </c>
      <c r="C22" s="30">
        <v>8302.2000000000007</v>
      </c>
      <c r="D22" s="30">
        <v>1333.9</v>
      </c>
      <c r="E22" s="30">
        <v>0</v>
      </c>
      <c r="F22" s="30">
        <f t="shared" si="12"/>
        <v>10521.9</v>
      </c>
      <c r="G22" s="30">
        <v>31579.200000000001</v>
      </c>
      <c r="H22" s="30">
        <v>4905.7</v>
      </c>
      <c r="I22" s="30">
        <v>13510.9</v>
      </c>
      <c r="J22" s="30">
        <v>336.1</v>
      </c>
      <c r="K22" s="7">
        <f>G22-H22-I22-J22</f>
        <v>12826.5</v>
      </c>
      <c r="L22" s="26">
        <f t="shared" si="13"/>
        <v>1.5665839865065978</v>
      </c>
      <c r="M22" s="27">
        <f t="shared" si="14"/>
        <v>11421.2</v>
      </c>
      <c r="N22" s="26">
        <f t="shared" si="15"/>
        <v>1.2190288826162576</v>
      </c>
      <c r="O22" s="27">
        <f t="shared" si="16"/>
        <v>2304.6000000000004</v>
      </c>
    </row>
    <row r="23" spans="1:15" s="17" customFormat="1" ht="25.5" x14ac:dyDescent="0.2">
      <c r="A23" s="29" t="s">
        <v>23</v>
      </c>
      <c r="B23" s="30">
        <v>48.7</v>
      </c>
      <c r="C23" s="30">
        <v>0</v>
      </c>
      <c r="D23" s="30">
        <v>0</v>
      </c>
      <c r="E23" s="30">
        <v>0</v>
      </c>
      <c r="F23" s="30">
        <f t="shared" si="12"/>
        <v>48.7</v>
      </c>
      <c r="G23" s="30">
        <v>124.4</v>
      </c>
      <c r="H23" s="30">
        <v>0</v>
      </c>
      <c r="I23" s="30">
        <v>0</v>
      </c>
      <c r="J23" s="30">
        <v>1.3</v>
      </c>
      <c r="K23" s="7">
        <f>G23-H23-I23-J23</f>
        <v>123.10000000000001</v>
      </c>
      <c r="L23" s="26">
        <f t="shared" si="13"/>
        <v>2.5544147843942504</v>
      </c>
      <c r="M23" s="27">
        <f t="shared" si="14"/>
        <v>75.7</v>
      </c>
      <c r="N23" s="26">
        <f t="shared" si="15"/>
        <v>2.5277207392197125</v>
      </c>
      <c r="O23" s="27">
        <f t="shared" si="16"/>
        <v>74.400000000000006</v>
      </c>
    </row>
    <row r="24" spans="1:15" ht="24" customHeight="1" x14ac:dyDescent="0.2">
      <c r="A24" s="13" t="s">
        <v>24</v>
      </c>
      <c r="B24" s="7">
        <f>SUM(B25:B26)</f>
        <v>2256</v>
      </c>
      <c r="C24" s="7">
        <f>SUM(C25:C26)</f>
        <v>0</v>
      </c>
      <c r="D24" s="7">
        <f>SUM(D25:D26)</f>
        <v>0</v>
      </c>
      <c r="E24" s="7">
        <f t="shared" ref="E24:J24" si="17">SUM(E25:E26)</f>
        <v>0</v>
      </c>
      <c r="F24" s="7">
        <f t="shared" si="12"/>
        <v>2256</v>
      </c>
      <c r="G24" s="7">
        <f t="shared" si="17"/>
        <v>2445.5</v>
      </c>
      <c r="H24" s="7">
        <f t="shared" si="17"/>
        <v>0</v>
      </c>
      <c r="I24" s="7">
        <f t="shared" si="17"/>
        <v>0</v>
      </c>
      <c r="J24" s="7">
        <f t="shared" si="17"/>
        <v>0</v>
      </c>
      <c r="K24" s="7">
        <f>G24-H24-I24-J24</f>
        <v>2445.5</v>
      </c>
      <c r="L24" s="8">
        <f t="shared" si="13"/>
        <v>1.0839982269503545</v>
      </c>
      <c r="M24" s="9">
        <f t="shared" si="14"/>
        <v>189.5</v>
      </c>
      <c r="N24" s="8">
        <f t="shared" si="15"/>
        <v>1.0839982269503545</v>
      </c>
      <c r="O24" s="9">
        <f t="shared" si="16"/>
        <v>189.5</v>
      </c>
    </row>
    <row r="25" spans="1:15" s="17" customFormat="1" x14ac:dyDescent="0.2">
      <c r="A25" s="24" t="s">
        <v>15</v>
      </c>
      <c r="B25" s="25">
        <v>97.2</v>
      </c>
      <c r="C25" s="25">
        <v>0</v>
      </c>
      <c r="D25" s="25">
        <v>0</v>
      </c>
      <c r="E25" s="25"/>
      <c r="F25" s="25">
        <f t="shared" si="12"/>
        <v>97.2</v>
      </c>
      <c r="G25" s="25">
        <v>379.1</v>
      </c>
      <c r="H25" s="25">
        <v>0</v>
      </c>
      <c r="I25" s="25">
        <v>0</v>
      </c>
      <c r="J25" s="25">
        <v>0</v>
      </c>
      <c r="K25" s="5">
        <f>G25-H25-I25</f>
        <v>379.1</v>
      </c>
      <c r="L25" s="14">
        <f t="shared" si="13"/>
        <v>3.9002057613168724</v>
      </c>
      <c r="M25" s="27">
        <f t="shared" si="14"/>
        <v>281.90000000000003</v>
      </c>
      <c r="N25" s="14">
        <f t="shared" si="15"/>
        <v>3.9002057613168724</v>
      </c>
      <c r="O25" s="27">
        <f t="shared" si="16"/>
        <v>281.90000000000003</v>
      </c>
    </row>
    <row r="26" spans="1:15" x14ac:dyDescent="0.2">
      <c r="A26" s="10" t="s">
        <v>16</v>
      </c>
      <c r="B26" s="5">
        <v>2158.8000000000002</v>
      </c>
      <c r="C26" s="5">
        <v>0</v>
      </c>
      <c r="D26" s="5">
        <v>0</v>
      </c>
      <c r="E26" s="5"/>
      <c r="F26" s="28">
        <f t="shared" si="12"/>
        <v>2158.8000000000002</v>
      </c>
      <c r="G26" s="5">
        <v>2066.4</v>
      </c>
      <c r="H26" s="5">
        <v>0</v>
      </c>
      <c r="I26" s="5">
        <v>0</v>
      </c>
      <c r="J26" s="5">
        <v>0</v>
      </c>
      <c r="K26" s="5">
        <f>G26-H26-I26</f>
        <v>2066.4</v>
      </c>
      <c r="L26" s="12">
        <f t="shared" si="13"/>
        <v>0.95719844357976647</v>
      </c>
      <c r="M26" s="9">
        <f t="shared" si="14"/>
        <v>-92.400000000000091</v>
      </c>
      <c r="N26" s="12">
        <f t="shared" si="15"/>
        <v>0.95719844357976647</v>
      </c>
      <c r="O26" s="9">
        <f t="shared" si="16"/>
        <v>-92.400000000000091</v>
      </c>
    </row>
    <row r="27" spans="1:15" x14ac:dyDescent="0.2">
      <c r="A27" s="11" t="s">
        <v>25</v>
      </c>
      <c r="B27" s="7">
        <f>SUM(B28:B29)</f>
        <v>39167.700000000004</v>
      </c>
      <c r="C27" s="7">
        <f>SUM(C28:C29)</f>
        <v>25865.300000000003</v>
      </c>
      <c r="D27" s="7">
        <f>SUM(D28:D29)</f>
        <v>6038.1</v>
      </c>
      <c r="E27" s="7">
        <f t="shared" ref="E27:J27" si="18">SUM(E28:E29)</f>
        <v>0</v>
      </c>
      <c r="F27" s="7">
        <f t="shared" si="12"/>
        <v>7264.3000000000011</v>
      </c>
      <c r="G27" s="7">
        <f t="shared" si="18"/>
        <v>50246.299999999996</v>
      </c>
      <c r="H27" s="7">
        <f t="shared" si="18"/>
        <v>15371.8</v>
      </c>
      <c r="I27" s="7">
        <f t="shared" si="18"/>
        <v>23907.1</v>
      </c>
      <c r="J27" s="7">
        <f t="shared" si="18"/>
        <v>0</v>
      </c>
      <c r="K27" s="7">
        <f>SUM(K28:K29)</f>
        <v>10967.3</v>
      </c>
      <c r="L27" s="8">
        <f t="shared" si="13"/>
        <v>1.2828504099040789</v>
      </c>
      <c r="M27" s="9">
        <f t="shared" si="14"/>
        <v>11078.599999999991</v>
      </c>
      <c r="N27" s="8">
        <f t="shared" si="15"/>
        <v>1.5097531764932612</v>
      </c>
      <c r="O27" s="9">
        <f t="shared" si="16"/>
        <v>3702.9999999999982</v>
      </c>
    </row>
    <row r="28" spans="1:15" s="17" customFormat="1" x14ac:dyDescent="0.2">
      <c r="A28" s="24" t="s">
        <v>15</v>
      </c>
      <c r="B28" s="25">
        <v>39155.4</v>
      </c>
      <c r="C28" s="25">
        <v>25860.9</v>
      </c>
      <c r="D28" s="25">
        <v>6035.3</v>
      </c>
      <c r="E28" s="25"/>
      <c r="F28" s="25">
        <f t="shared" si="12"/>
        <v>7259.2</v>
      </c>
      <c r="G28" s="25">
        <v>50237.2</v>
      </c>
      <c r="H28" s="25">
        <v>15370</v>
      </c>
      <c r="I28" s="25">
        <v>23905.8</v>
      </c>
      <c r="J28" s="25">
        <v>0</v>
      </c>
      <c r="K28" s="5">
        <v>10961.3</v>
      </c>
      <c r="L28" s="14">
        <f t="shared" si="13"/>
        <v>1.283020988165106</v>
      </c>
      <c r="M28" s="27">
        <f t="shared" si="14"/>
        <v>11081.799999999996</v>
      </c>
      <c r="N28" s="14">
        <f t="shared" si="15"/>
        <v>1.5099873264271544</v>
      </c>
      <c r="O28" s="9">
        <f t="shared" si="16"/>
        <v>3702.0999999999995</v>
      </c>
    </row>
    <row r="29" spans="1:15" x14ac:dyDescent="0.2">
      <c r="A29" s="10" t="s">
        <v>16</v>
      </c>
      <c r="B29" s="5">
        <v>12.3</v>
      </c>
      <c r="C29" s="5">
        <v>4.4000000000000004</v>
      </c>
      <c r="D29" s="5">
        <v>2.8</v>
      </c>
      <c r="E29" s="5"/>
      <c r="F29" s="28">
        <f t="shared" si="12"/>
        <v>5.1000000000000005</v>
      </c>
      <c r="G29" s="5">
        <v>9.1</v>
      </c>
      <c r="H29" s="5">
        <v>1.8</v>
      </c>
      <c r="I29" s="5">
        <v>1.3</v>
      </c>
      <c r="J29" s="5">
        <v>0</v>
      </c>
      <c r="K29" s="5">
        <f>G29-H29-I29</f>
        <v>6</v>
      </c>
      <c r="L29" s="14">
        <f t="shared" si="13"/>
        <v>0.73983739837398366</v>
      </c>
      <c r="M29" s="9">
        <f t="shared" si="14"/>
        <v>-3.2000000000000011</v>
      </c>
      <c r="N29" s="12">
        <f t="shared" si="15"/>
        <v>1.1764705882352939</v>
      </c>
      <c r="O29" s="9">
        <f t="shared" si="16"/>
        <v>0.89999999999999947</v>
      </c>
    </row>
    <row r="30" spans="1:15" x14ac:dyDescent="0.2">
      <c r="A30" s="11" t="s">
        <v>26</v>
      </c>
      <c r="B30" s="7">
        <f>SUM(B31:B32)</f>
        <v>37179</v>
      </c>
      <c r="C30" s="7">
        <f>SUM(C31:C32)</f>
        <v>25860</v>
      </c>
      <c r="D30" s="7">
        <f>SUM(D31:D32)</f>
        <v>4224.1000000000004</v>
      </c>
      <c r="E30" s="7">
        <f t="shared" ref="E30:J30" si="19">SUM(E31:E32)</f>
        <v>0</v>
      </c>
      <c r="F30" s="7">
        <f t="shared" si="12"/>
        <v>7094.9</v>
      </c>
      <c r="G30" s="7">
        <f>SUM(G31:G32)</f>
        <v>47564</v>
      </c>
      <c r="H30" s="7">
        <f>SUM(H31:H32)</f>
        <v>15369.1</v>
      </c>
      <c r="I30" s="7">
        <f>SUM(I31:I32)</f>
        <v>22904</v>
      </c>
      <c r="J30" s="7">
        <f t="shared" si="19"/>
        <v>0</v>
      </c>
      <c r="K30" s="7">
        <f>SUM(K31:K32)</f>
        <v>9290.7999999999993</v>
      </c>
      <c r="L30" s="8">
        <f t="shared" si="13"/>
        <v>1.2793243497673419</v>
      </c>
      <c r="M30" s="9">
        <f t="shared" si="14"/>
        <v>10385</v>
      </c>
      <c r="N30" s="8">
        <f t="shared" si="15"/>
        <v>1.3095040099226205</v>
      </c>
      <c r="O30" s="9">
        <f t="shared" si="16"/>
        <v>2195.8999999999996</v>
      </c>
    </row>
    <row r="31" spans="1:15" s="17" customFormat="1" x14ac:dyDescent="0.2">
      <c r="A31" s="24" t="s">
        <v>15</v>
      </c>
      <c r="B31" s="25">
        <v>37179</v>
      </c>
      <c r="C31" s="25">
        <v>25860</v>
      </c>
      <c r="D31" s="25">
        <v>4224.1000000000004</v>
      </c>
      <c r="E31" s="25"/>
      <c r="F31" s="25">
        <f t="shared" si="12"/>
        <v>7094.9</v>
      </c>
      <c r="G31" s="25">
        <v>47564</v>
      </c>
      <c r="H31" s="25">
        <v>15369.1</v>
      </c>
      <c r="I31" s="25">
        <v>22904</v>
      </c>
      <c r="J31" s="25">
        <v>0</v>
      </c>
      <c r="K31" s="25">
        <v>9290.7999999999993</v>
      </c>
      <c r="L31" s="14">
        <f t="shared" si="13"/>
        <v>1.2793243497673419</v>
      </c>
      <c r="M31" s="27">
        <f t="shared" si="14"/>
        <v>10385</v>
      </c>
      <c r="N31" s="14">
        <f t="shared" si="15"/>
        <v>1.3095040099226205</v>
      </c>
      <c r="O31" s="27">
        <f t="shared" si="16"/>
        <v>2195.8999999999996</v>
      </c>
    </row>
    <row r="32" spans="1:15" hidden="1" x14ac:dyDescent="0.2">
      <c r="A32" s="10" t="s">
        <v>27</v>
      </c>
      <c r="B32" s="20" t="s">
        <v>10</v>
      </c>
      <c r="C32" s="20" t="s">
        <v>10</v>
      </c>
      <c r="D32" s="20" t="s">
        <v>10</v>
      </c>
      <c r="E32" s="5"/>
      <c r="F32" s="28"/>
      <c r="G32" s="20" t="s">
        <v>10</v>
      </c>
      <c r="H32" s="20" t="s">
        <v>10</v>
      </c>
      <c r="I32" s="20" t="s">
        <v>10</v>
      </c>
      <c r="J32" s="20" t="s">
        <v>10</v>
      </c>
      <c r="K32" s="20" t="s">
        <v>10</v>
      </c>
      <c r="L32" s="20" t="s">
        <v>10</v>
      </c>
      <c r="M32" s="9" t="e">
        <f t="shared" si="14"/>
        <v>#VALUE!</v>
      </c>
      <c r="N32" s="20" t="s">
        <v>10</v>
      </c>
      <c r="O32" s="9" t="e">
        <f t="shared" si="16"/>
        <v>#VALUE!</v>
      </c>
    </row>
    <row r="33" spans="1:15" s="17" customFormat="1" ht="51" customHeight="1" x14ac:dyDescent="0.2">
      <c r="A33" s="15" t="s">
        <v>28</v>
      </c>
      <c r="B33" s="7">
        <v>3766.5</v>
      </c>
      <c r="C33" s="5">
        <v>0</v>
      </c>
      <c r="D33" s="5">
        <v>0</v>
      </c>
      <c r="E33" s="5">
        <v>0</v>
      </c>
      <c r="F33" s="7">
        <f t="shared" ref="F33:F35" si="20">B33-C33-D33-E33</f>
        <v>3766.5</v>
      </c>
      <c r="G33" s="7">
        <v>4328.6000000000004</v>
      </c>
      <c r="H33" s="16">
        <v>0</v>
      </c>
      <c r="I33" s="16">
        <v>0</v>
      </c>
      <c r="J33" s="16">
        <v>0</v>
      </c>
      <c r="K33" s="7">
        <f t="shared" ref="K33" si="21">G33-H33-I33-J33</f>
        <v>4328.6000000000004</v>
      </c>
      <c r="L33" s="8">
        <f>G33/B33</f>
        <v>1.1492366918890218</v>
      </c>
      <c r="M33" s="9">
        <f>G33-B33</f>
        <v>562.10000000000036</v>
      </c>
      <c r="N33" s="8">
        <f>K33/F33</f>
        <v>1.1492366918890218</v>
      </c>
      <c r="O33" s="9">
        <f>K33-F33</f>
        <v>562.10000000000036</v>
      </c>
    </row>
    <row r="34" spans="1:15" s="17" customFormat="1" x14ac:dyDescent="0.2">
      <c r="A34" s="18" t="s">
        <v>29</v>
      </c>
      <c r="B34" s="19"/>
      <c r="C34" s="20"/>
      <c r="D34" s="20"/>
      <c r="E34" s="20"/>
      <c r="F34" s="7"/>
      <c r="G34" s="19"/>
      <c r="H34" s="20"/>
      <c r="I34" s="20"/>
      <c r="J34" s="20"/>
      <c r="K34" s="7"/>
      <c r="L34" s="20"/>
      <c r="M34" s="9"/>
      <c r="N34" s="20"/>
      <c r="O34" s="9"/>
    </row>
    <row r="35" spans="1:15" s="17" customFormat="1" ht="22.5" x14ac:dyDescent="0.2">
      <c r="A35" s="15" t="s">
        <v>30</v>
      </c>
      <c r="B35" s="7">
        <v>2924.8</v>
      </c>
      <c r="C35" s="5">
        <v>0</v>
      </c>
      <c r="D35" s="5">
        <v>0</v>
      </c>
      <c r="E35" s="5">
        <v>0</v>
      </c>
      <c r="F35" s="7">
        <f t="shared" si="20"/>
        <v>2924.8</v>
      </c>
      <c r="G35" s="7">
        <v>3387.3</v>
      </c>
      <c r="H35" s="5">
        <v>0</v>
      </c>
      <c r="I35" s="5">
        <v>0</v>
      </c>
      <c r="J35" s="5">
        <v>0</v>
      </c>
      <c r="K35" s="7">
        <f t="shared" ref="K35" si="22">G35-H35-I35-J35</f>
        <v>3387.3</v>
      </c>
      <c r="L35" s="8">
        <f>G35/B35</f>
        <v>1.1581304704595186</v>
      </c>
      <c r="M35" s="9">
        <f>G35-B35</f>
        <v>462.5</v>
      </c>
      <c r="N35" s="8">
        <f>K35/F35</f>
        <v>1.1581304704595186</v>
      </c>
      <c r="O35" s="9">
        <f>K35-F35</f>
        <v>462.5</v>
      </c>
    </row>
    <row r="36" spans="1:15" ht="54.75" customHeight="1" x14ac:dyDescent="0.2">
      <c r="A36" s="31" t="s">
        <v>31</v>
      </c>
      <c r="B36" s="7">
        <v>0.3</v>
      </c>
      <c r="C36" s="7">
        <v>0</v>
      </c>
      <c r="D36" s="7">
        <v>0</v>
      </c>
      <c r="E36" s="7">
        <v>0</v>
      </c>
      <c r="F36" s="7">
        <f>B36-C36-D36</f>
        <v>0.3</v>
      </c>
      <c r="G36" s="7">
        <v>0.2</v>
      </c>
      <c r="H36" s="7">
        <v>0</v>
      </c>
      <c r="I36" s="7">
        <v>0</v>
      </c>
      <c r="J36" s="7">
        <v>0</v>
      </c>
      <c r="K36" s="7">
        <f>G36-H36-I36</f>
        <v>0.2</v>
      </c>
      <c r="L36" s="8">
        <f>G36/B36</f>
        <v>0.66666666666666674</v>
      </c>
      <c r="M36" s="9">
        <f>G36-B36</f>
        <v>-9.9999999999999978E-2</v>
      </c>
      <c r="N36" s="8">
        <f>K36/F36</f>
        <v>0.66666666666666674</v>
      </c>
      <c r="O36" s="9">
        <f>K36-F36</f>
        <v>-9.9999999999999978E-2</v>
      </c>
    </row>
    <row r="37" spans="1:15" ht="34.15" customHeight="1" x14ac:dyDescent="0.2">
      <c r="A37" s="31" t="s">
        <v>33</v>
      </c>
      <c r="B37" s="7">
        <v>17863.900000000001</v>
      </c>
      <c r="C37" s="7">
        <v>0</v>
      </c>
      <c r="D37" s="7">
        <v>0</v>
      </c>
      <c r="E37" s="7">
        <v>0</v>
      </c>
      <c r="F37" s="7">
        <f>B37-C37-D37</f>
        <v>17863.900000000001</v>
      </c>
      <c r="G37" s="7">
        <v>20831.5</v>
      </c>
      <c r="H37" s="7">
        <v>0</v>
      </c>
      <c r="I37" s="7">
        <v>0</v>
      </c>
      <c r="J37" s="7">
        <v>0</v>
      </c>
      <c r="K37" s="7">
        <f>G37-H37-I37</f>
        <v>20831.5</v>
      </c>
      <c r="L37" s="8">
        <f t="shared" ref="L37" si="23">G37/B37</f>
        <v>1.1661227391555034</v>
      </c>
      <c r="M37" s="9">
        <f>G37-B37</f>
        <v>2967.5999999999985</v>
      </c>
      <c r="N37" s="8">
        <f t="shared" ref="N37" si="24">K37/F37</f>
        <v>1.1661227391555034</v>
      </c>
      <c r="O37" s="9">
        <f>K37-F37</f>
        <v>2967.5999999999985</v>
      </c>
    </row>
    <row r="38" spans="1:15" ht="15" x14ac:dyDescent="0.25">
      <c r="A38" s="32"/>
    </row>
    <row r="48" spans="1:15" x14ac:dyDescent="0.2">
      <c r="B48" s="1"/>
      <c r="C48" s="1"/>
      <c r="D48" s="1"/>
    </row>
    <row r="49" spans="2:13" x14ac:dyDescent="0.2">
      <c r="B49" s="1"/>
      <c r="C49" s="1"/>
      <c r="D49" s="1"/>
    </row>
    <row r="50" spans="2:13" x14ac:dyDescent="0.2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x14ac:dyDescent="0.2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x14ac:dyDescent="0.2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x14ac:dyDescent="0.2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x14ac:dyDescent="0.2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x14ac:dyDescent="0.2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x14ac:dyDescent="0.2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x14ac:dyDescent="0.2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x14ac:dyDescent="0.2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x14ac:dyDescent="0.2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x14ac:dyDescent="0.2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x14ac:dyDescent="0.2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x14ac:dyDescent="0.2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x14ac:dyDescent="0.2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x14ac:dyDescent="0.2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x14ac:dyDescent="0.2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x14ac:dyDescent="0.2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x14ac:dyDescent="0.2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x14ac:dyDescent="0.2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x14ac:dyDescent="0.2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x14ac:dyDescent="0.2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x14ac:dyDescent="0.2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x14ac:dyDescent="0.2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x14ac:dyDescent="0.2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x14ac:dyDescent="0.2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x14ac:dyDescent="0.2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x14ac:dyDescent="0.2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x14ac:dyDescent="0.2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x14ac:dyDescent="0.2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x14ac:dyDescent="0.2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x14ac:dyDescent="0.2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x14ac:dyDescent="0.2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x14ac:dyDescent="0.2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x14ac:dyDescent="0.2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x14ac:dyDescent="0.2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x14ac:dyDescent="0.2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x14ac:dyDescent="0.2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x14ac:dyDescent="0.2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x14ac:dyDescent="0.2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x14ac:dyDescent="0.2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x14ac:dyDescent="0.2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x14ac:dyDescent="0.2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x14ac:dyDescent="0.2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x14ac:dyDescent="0.2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x14ac:dyDescent="0.2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x14ac:dyDescent="0.2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x14ac:dyDescent="0.2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x14ac:dyDescent="0.2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x14ac:dyDescent="0.2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x14ac:dyDescent="0.2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x14ac:dyDescent="0.2">
      <c r="E102" s="1"/>
      <c r="F102" s="1"/>
      <c r="G102" s="1"/>
      <c r="H102" s="1"/>
      <c r="I102" s="1"/>
      <c r="J102" s="1"/>
      <c r="K102" s="1"/>
      <c r="L102" s="1"/>
      <c r="M102" s="1"/>
    </row>
    <row r="103" spans="2:13" x14ac:dyDescent="0.2">
      <c r="E103" s="1"/>
      <c r="F103" s="1"/>
      <c r="G103" s="1"/>
      <c r="H103" s="1"/>
      <c r="I103" s="1"/>
      <c r="J103" s="1"/>
      <c r="K103" s="1"/>
      <c r="L103" s="1"/>
      <c r="M103" s="1"/>
    </row>
    <row r="104" spans="2:13" x14ac:dyDescent="0.2">
      <c r="E104" s="1"/>
      <c r="F104" s="1"/>
      <c r="G104" s="1"/>
      <c r="H104" s="1"/>
      <c r="I104" s="1"/>
      <c r="J104" s="1"/>
      <c r="K104" s="1"/>
      <c r="L104" s="1"/>
      <c r="M104" s="1"/>
    </row>
    <row r="105" spans="2:13" x14ac:dyDescent="0.2">
      <c r="E105" s="1"/>
      <c r="F105" s="1"/>
      <c r="G105" s="1"/>
      <c r="H105" s="1"/>
      <c r="I105" s="1"/>
      <c r="J105" s="1"/>
      <c r="K105" s="1"/>
      <c r="L105" s="1"/>
      <c r="M105" s="1"/>
    </row>
    <row r="106" spans="2:13" x14ac:dyDescent="0.2">
      <c r="E106" s="1"/>
      <c r="F106" s="1"/>
      <c r="G106" s="1"/>
      <c r="H106" s="1"/>
      <c r="I106" s="1"/>
      <c r="J106" s="1"/>
      <c r="K106" s="1"/>
      <c r="L106" s="1"/>
      <c r="M106" s="1"/>
    </row>
    <row r="107" spans="2:13" x14ac:dyDescent="0.2">
      <c r="E107" s="1"/>
      <c r="F107" s="1"/>
      <c r="G107" s="1"/>
      <c r="H107" s="1"/>
      <c r="I107" s="1"/>
      <c r="J107" s="1"/>
      <c r="K107" s="1"/>
      <c r="L107" s="1"/>
      <c r="M107" s="1"/>
    </row>
    <row r="108" spans="2:13" x14ac:dyDescent="0.2">
      <c r="E108" s="1"/>
      <c r="F108" s="1"/>
      <c r="G108" s="1"/>
      <c r="H108" s="1"/>
      <c r="I108" s="1"/>
      <c r="J108" s="1"/>
      <c r="K108" s="1"/>
      <c r="L108" s="1"/>
      <c r="M108" s="1"/>
    </row>
    <row r="109" spans="2:13" x14ac:dyDescent="0.2">
      <c r="E109" s="1"/>
      <c r="F109" s="1"/>
      <c r="G109" s="1"/>
      <c r="H109" s="1"/>
      <c r="I109" s="1"/>
      <c r="J109" s="1"/>
      <c r="K109" s="1"/>
      <c r="L109" s="1"/>
      <c r="M109" s="1"/>
    </row>
    <row r="110" spans="2:13" x14ac:dyDescent="0.2">
      <c r="E110" s="1"/>
      <c r="F110" s="1"/>
      <c r="G110" s="1"/>
      <c r="H110" s="1"/>
      <c r="I110" s="1"/>
      <c r="J110" s="1"/>
      <c r="K110" s="1"/>
      <c r="L110" s="1"/>
      <c r="M110" s="1"/>
    </row>
    <row r="111" spans="2:13" x14ac:dyDescent="0.2">
      <c r="E111" s="1"/>
      <c r="F111" s="1"/>
      <c r="G111" s="1"/>
      <c r="H111" s="1"/>
      <c r="I111" s="1"/>
      <c r="J111" s="1"/>
      <c r="K111" s="1"/>
      <c r="L111" s="1"/>
      <c r="M111" s="1"/>
    </row>
    <row r="112" spans="2:13" x14ac:dyDescent="0.2">
      <c r="E112" s="1"/>
      <c r="F112" s="1"/>
      <c r="G112" s="1"/>
      <c r="H112" s="1"/>
      <c r="I112" s="1"/>
      <c r="J112" s="1"/>
      <c r="K112" s="1"/>
      <c r="L112" s="1"/>
      <c r="M112" s="1"/>
    </row>
    <row r="113" spans="2:13" x14ac:dyDescent="0.2">
      <c r="E113" s="1"/>
      <c r="F113" s="1"/>
      <c r="G113" s="1"/>
      <c r="H113" s="1"/>
      <c r="I113" s="1"/>
      <c r="J113" s="1"/>
      <c r="K113" s="1"/>
      <c r="L113" s="1"/>
      <c r="M113" s="1"/>
    </row>
    <row r="114" spans="2:13" x14ac:dyDescent="0.2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x14ac:dyDescent="0.2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x14ac:dyDescent="0.2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x14ac:dyDescent="0.2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x14ac:dyDescent="0.2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x14ac:dyDescent="0.2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x14ac:dyDescent="0.2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x14ac:dyDescent="0.2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x14ac:dyDescent="0.2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x14ac:dyDescent="0.2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x14ac:dyDescent="0.2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x14ac:dyDescent="0.2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x14ac:dyDescent="0.2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x14ac:dyDescent="0.2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x14ac:dyDescent="0.2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x14ac:dyDescent="0.2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x14ac:dyDescent="0.2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x14ac:dyDescent="0.2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x14ac:dyDescent="0.2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x14ac:dyDescent="0.2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x14ac:dyDescent="0.2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x14ac:dyDescent="0.2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x14ac:dyDescent="0.2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x14ac:dyDescent="0.2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x14ac:dyDescent="0.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x14ac:dyDescent="0.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x14ac:dyDescent="0.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x14ac:dyDescent="0.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x14ac:dyDescent="0.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x14ac:dyDescent="0.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x14ac:dyDescent="0.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x14ac:dyDescent="0.2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x14ac:dyDescent="0.2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x14ac:dyDescent="0.2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x14ac:dyDescent="0.2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x14ac:dyDescent="0.2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x14ac:dyDescent="0.2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x14ac:dyDescent="0.2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x14ac:dyDescent="0.2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x14ac:dyDescent="0.2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x14ac:dyDescent="0.2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x14ac:dyDescent="0.2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x14ac:dyDescent="0.2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x14ac:dyDescent="0.2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x14ac:dyDescent="0.2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x14ac:dyDescent="0.2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x14ac:dyDescent="0.2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x14ac:dyDescent="0.2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x14ac:dyDescent="0.2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x14ac:dyDescent="0.2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x14ac:dyDescent="0.2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x14ac:dyDescent="0.2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x14ac:dyDescent="0.2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x14ac:dyDescent="0.2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x14ac:dyDescent="0.2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x14ac:dyDescent="0.2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x14ac:dyDescent="0.2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x14ac:dyDescent="0.2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x14ac:dyDescent="0.2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x14ac:dyDescent="0.2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x14ac:dyDescent="0.2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x14ac:dyDescent="0.2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x14ac:dyDescent="0.2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x14ac:dyDescent="0.2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x14ac:dyDescent="0.2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x14ac:dyDescent="0.2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x14ac:dyDescent="0.2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x14ac:dyDescent="0.2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x14ac:dyDescent="0.2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x14ac:dyDescent="0.2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x14ac:dyDescent="0.2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x14ac:dyDescent="0.2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x14ac:dyDescent="0.2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x14ac:dyDescent="0.2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x14ac:dyDescent="0.2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x14ac:dyDescent="0.2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x14ac:dyDescent="0.2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x14ac:dyDescent="0.2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x14ac:dyDescent="0.2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x14ac:dyDescent="0.2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x14ac:dyDescent="0.2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x14ac:dyDescent="0.2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x14ac:dyDescent="0.2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x14ac:dyDescent="0.2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x14ac:dyDescent="0.2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x14ac:dyDescent="0.2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x14ac:dyDescent="0.2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x14ac:dyDescent="0.2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x14ac:dyDescent="0.2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x14ac:dyDescent="0.2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x14ac:dyDescent="0.2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x14ac:dyDescent="0.2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x14ac:dyDescent="0.2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x14ac:dyDescent="0.2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x14ac:dyDescent="0.2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x14ac:dyDescent="0.2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x14ac:dyDescent="0.2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x14ac:dyDescent="0.2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x14ac:dyDescent="0.2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x14ac:dyDescent="0.2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x14ac:dyDescent="0.2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x14ac:dyDescent="0.2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x14ac:dyDescent="0.2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x14ac:dyDescent="0.2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x14ac:dyDescent="0.2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x14ac:dyDescent="0.2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x14ac:dyDescent="0.2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x14ac:dyDescent="0.2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x14ac:dyDescent="0.2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x14ac:dyDescent="0.2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x14ac:dyDescent="0.2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x14ac:dyDescent="0.2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x14ac:dyDescent="0.2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x14ac:dyDescent="0.2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x14ac:dyDescent="0.2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x14ac:dyDescent="0.2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x14ac:dyDescent="0.2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x14ac:dyDescent="0.2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x14ac:dyDescent="0.2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x14ac:dyDescent="0.2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x14ac:dyDescent="0.2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x14ac:dyDescent="0.2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x14ac:dyDescent="0.2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x14ac:dyDescent="0.2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x14ac:dyDescent="0.2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x14ac:dyDescent="0.2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x14ac:dyDescent="0.2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x14ac:dyDescent="0.2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x14ac:dyDescent="0.2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x14ac:dyDescent="0.2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x14ac:dyDescent="0.2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x14ac:dyDescent="0.2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x14ac:dyDescent="0.2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x14ac:dyDescent="0.2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x14ac:dyDescent="0.2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x14ac:dyDescent="0.2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x14ac:dyDescent="0.2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x14ac:dyDescent="0.2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x14ac:dyDescent="0.2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x14ac:dyDescent="0.2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x14ac:dyDescent="0.2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x14ac:dyDescent="0.2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x14ac:dyDescent="0.2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x14ac:dyDescent="0.2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x14ac:dyDescent="0.2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x14ac:dyDescent="0.2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x14ac:dyDescent="0.2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x14ac:dyDescent="0.2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x14ac:dyDescent="0.2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x14ac:dyDescent="0.2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x14ac:dyDescent="0.2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x14ac:dyDescent="0.2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x14ac:dyDescent="0.2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x14ac:dyDescent="0.2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x14ac:dyDescent="0.2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x14ac:dyDescent="0.2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x14ac:dyDescent="0.2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x14ac:dyDescent="0.2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x14ac:dyDescent="0.2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x14ac:dyDescent="0.2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x14ac:dyDescent="0.2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x14ac:dyDescent="0.2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x14ac:dyDescent="0.2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x14ac:dyDescent="0.2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x14ac:dyDescent="0.2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x14ac:dyDescent="0.2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x14ac:dyDescent="0.2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x14ac:dyDescent="0.2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x14ac:dyDescent="0.2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x14ac:dyDescent="0.2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x14ac:dyDescent="0.2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x14ac:dyDescent="0.2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x14ac:dyDescent="0.2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x14ac:dyDescent="0.2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x14ac:dyDescent="0.2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x14ac:dyDescent="0.2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x14ac:dyDescent="0.2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x14ac:dyDescent="0.2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x14ac:dyDescent="0.2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x14ac:dyDescent="0.2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x14ac:dyDescent="0.2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x14ac:dyDescent="0.2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x14ac:dyDescent="0.2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x14ac:dyDescent="0.2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x14ac:dyDescent="0.2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x14ac:dyDescent="0.2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x14ac:dyDescent="0.2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x14ac:dyDescent="0.2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x14ac:dyDescent="0.2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x14ac:dyDescent="0.2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x14ac:dyDescent="0.2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x14ac:dyDescent="0.2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x14ac:dyDescent="0.2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x14ac:dyDescent="0.2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x14ac:dyDescent="0.2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x14ac:dyDescent="0.2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x14ac:dyDescent="0.2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x14ac:dyDescent="0.2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x14ac:dyDescent="0.2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x14ac:dyDescent="0.2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x14ac:dyDescent="0.2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x14ac:dyDescent="0.2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x14ac:dyDescent="0.2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x14ac:dyDescent="0.2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x14ac:dyDescent="0.2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x14ac:dyDescent="0.2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x14ac:dyDescent="0.2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x14ac:dyDescent="0.2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x14ac:dyDescent="0.2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x14ac:dyDescent="0.2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x14ac:dyDescent="0.2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x14ac:dyDescent="0.2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x14ac:dyDescent="0.2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x14ac:dyDescent="0.2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x14ac:dyDescent="0.2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x14ac:dyDescent="0.2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x14ac:dyDescent="0.2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x14ac:dyDescent="0.2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x14ac:dyDescent="0.2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x14ac:dyDescent="0.2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x14ac:dyDescent="0.2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x14ac:dyDescent="0.2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x14ac:dyDescent="0.2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x14ac:dyDescent="0.2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x14ac:dyDescent="0.2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x14ac:dyDescent="0.2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x14ac:dyDescent="0.2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x14ac:dyDescent="0.2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x14ac:dyDescent="0.2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x14ac:dyDescent="0.2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x14ac:dyDescent="0.2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x14ac:dyDescent="0.2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x14ac:dyDescent="0.2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x14ac:dyDescent="0.2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x14ac:dyDescent="0.2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x14ac:dyDescent="0.2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x14ac:dyDescent="0.2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x14ac:dyDescent="0.2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x14ac:dyDescent="0.2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x14ac:dyDescent="0.2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x14ac:dyDescent="0.2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x14ac:dyDescent="0.2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x14ac:dyDescent="0.2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x14ac:dyDescent="0.2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x14ac:dyDescent="0.2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x14ac:dyDescent="0.2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x14ac:dyDescent="0.2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x14ac:dyDescent="0.2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x14ac:dyDescent="0.2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x14ac:dyDescent="0.2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x14ac:dyDescent="0.2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x14ac:dyDescent="0.2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x14ac:dyDescent="0.2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x14ac:dyDescent="0.2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x14ac:dyDescent="0.2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x14ac:dyDescent="0.2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x14ac:dyDescent="0.2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x14ac:dyDescent="0.2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x14ac:dyDescent="0.2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x14ac:dyDescent="0.2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x14ac:dyDescent="0.2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x14ac:dyDescent="0.2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x14ac:dyDescent="0.2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x14ac:dyDescent="0.2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x14ac:dyDescent="0.2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x14ac:dyDescent="0.2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x14ac:dyDescent="0.2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x14ac:dyDescent="0.2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x14ac:dyDescent="0.2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x14ac:dyDescent="0.2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x14ac:dyDescent="0.2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x14ac:dyDescent="0.2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x14ac:dyDescent="0.2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x14ac:dyDescent="0.2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x14ac:dyDescent="0.2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x14ac:dyDescent="0.2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x14ac:dyDescent="0.2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x14ac:dyDescent="0.2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x14ac:dyDescent="0.2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x14ac:dyDescent="0.2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x14ac:dyDescent="0.2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x14ac:dyDescent="0.2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x14ac:dyDescent="0.2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x14ac:dyDescent="0.2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x14ac:dyDescent="0.2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x14ac:dyDescent="0.2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x14ac:dyDescent="0.2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x14ac:dyDescent="0.2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x14ac:dyDescent="0.2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x14ac:dyDescent="0.2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x14ac:dyDescent="0.2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x14ac:dyDescent="0.2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x14ac:dyDescent="0.2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x14ac:dyDescent="0.2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x14ac:dyDescent="0.2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x14ac:dyDescent="0.2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x14ac:dyDescent="0.2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x14ac:dyDescent="0.2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x14ac:dyDescent="0.2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x14ac:dyDescent="0.2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x14ac:dyDescent="0.2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x14ac:dyDescent="0.2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x14ac:dyDescent="0.2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x14ac:dyDescent="0.2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x14ac:dyDescent="0.2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x14ac:dyDescent="0.2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x14ac:dyDescent="0.2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x14ac:dyDescent="0.2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x14ac:dyDescent="0.2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x14ac:dyDescent="0.2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x14ac:dyDescent="0.2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x14ac:dyDescent="0.2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x14ac:dyDescent="0.2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x14ac:dyDescent="0.2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x14ac:dyDescent="0.2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x14ac:dyDescent="0.2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x14ac:dyDescent="0.2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x14ac:dyDescent="0.2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x14ac:dyDescent="0.2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x14ac:dyDescent="0.2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x14ac:dyDescent="0.2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</sheetData>
  <mergeCells count="6">
    <mergeCell ref="O4:O5"/>
    <mergeCell ref="B4:F4"/>
    <mergeCell ref="G4:K4"/>
    <mergeCell ref="L4:L5"/>
    <mergeCell ref="M4:M5"/>
    <mergeCell ref="N4:N5"/>
  </mergeCells>
  <pageMargins left="0.11811023622047245" right="0.11811023622047245" top="0.15748031496062992" bottom="0.15748031496062992" header="0.31496062992125984" footer="0.31496062992125984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УФНС России по Томской области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Крестинина Елена Алексеевна</dc:creator>
  <cp:lastModifiedBy>Крестинина Елена Алексеевна</cp:lastModifiedBy>
  <cp:lastPrinted>2018-07-06T11:02:09Z</cp:lastPrinted>
  <dcterms:created xsi:type="dcterms:W3CDTF">2017-06-13T05:10:42Z</dcterms:created>
  <dcterms:modified xsi:type="dcterms:W3CDTF">2018-07-06T11:03:41Z</dcterms:modified>
</cp:coreProperties>
</file>