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74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<sst xmlns="http://schemas.openxmlformats.org/spreadsheetml/2006/main" count="62" uniqueCount="41">
  <si>
    <t>Динамика поступлений  по УФНС России по Томской области</t>
  </si>
  <si>
    <t>2014 год</t>
  </si>
  <si>
    <t>2015 год</t>
  </si>
  <si>
    <t>Темп роста по общей сумме поступлений, %</t>
  </si>
  <si>
    <t>Отклонение, млн.руб.</t>
  </si>
  <si>
    <t>Темп роста без переданных,%</t>
  </si>
  <si>
    <t>Показатели</t>
  </si>
  <si>
    <t>МРИ 1</t>
  </si>
  <si>
    <t>МРИ 2</t>
  </si>
  <si>
    <t>Другие МРИ по КН</t>
  </si>
  <si>
    <t>На 01.09.2015г.</t>
  </si>
  <si>
    <t>МРИ 4, 7 и др.</t>
  </si>
  <si>
    <t>На 01.09.2015г. без переданных</t>
  </si>
  <si>
    <t>Всего поступило в бюджетную систему</t>
  </si>
  <si>
    <t xml:space="preserve">               в том числе:</t>
  </si>
  <si>
    <t>Налоги и сборы в консолидированный бюджет РФ</t>
  </si>
  <si>
    <t>Государственные внебюджетные фонды</t>
  </si>
  <si>
    <t xml:space="preserve">   Налоги и сборы- всего</t>
  </si>
  <si>
    <t xml:space="preserve">               в федеральный бюджет</t>
  </si>
  <si>
    <t xml:space="preserve">                    в КБ  субъекта</t>
  </si>
  <si>
    <t xml:space="preserve">               в  т.ч.      в местные бюджеты</t>
  </si>
  <si>
    <t xml:space="preserve">                               из них:</t>
  </si>
  <si>
    <t xml:space="preserve">     Налог на прибыль организаций</t>
  </si>
  <si>
    <t xml:space="preserve">      НДФЛ</t>
  </si>
  <si>
    <r>
      <t xml:space="preserve">Налоги на совокупный доход                    </t>
    </r>
    <r>
      <rPr>
        <sz val="11"/>
        <color theme="1"/>
        <rFont val="Calibri"/>
        <family val="2"/>
      </rPr>
      <t>в КБ  субъекта</t>
    </r>
  </si>
  <si>
    <t xml:space="preserve">      НДС</t>
  </si>
  <si>
    <t xml:space="preserve">      НДС на товары, ввозимые на территорию РФ из респ.Беларусь</t>
  </si>
  <si>
    <t xml:space="preserve">      Акцизы по товарам, производимым на территории РФ</t>
  </si>
  <si>
    <t xml:space="preserve">      НДПИ </t>
  </si>
  <si>
    <t xml:space="preserve">          из него НДПИ нефть</t>
  </si>
  <si>
    <t xml:space="preserve">                    в консолидированный бюджет субъекта</t>
  </si>
  <si>
    <t>X</t>
  </si>
  <si>
    <t>4738.5</t>
  </si>
  <si>
    <t>5240.6</t>
  </si>
  <si>
    <t>в т.ч.</t>
  </si>
  <si>
    <r>
      <rPr>
        <b/>
        <sz val="10"/>
        <rFont val="Arial Cyr"/>
        <family val="0"/>
      </rPr>
      <t xml:space="preserve">Налог на имущество организаций </t>
    </r>
    <r>
      <rPr>
        <sz val="11"/>
        <color theme="1"/>
        <rFont val="Calibri"/>
        <family val="2"/>
      </rPr>
      <t xml:space="preserve">    в КБ  субъекта</t>
    </r>
  </si>
  <si>
    <t>Государственные внебюджетные фонды( за счет ЕСН, без расходов на государственное социальное страхование)</t>
  </si>
  <si>
    <t>Государственные внебюджетные фонды( за счет налогов со специальным налоговым режимом)</t>
  </si>
  <si>
    <t>На 01.09.2014г.</t>
  </si>
  <si>
    <t>На 01.09.2014г. без переданных</t>
  </si>
  <si>
    <r>
      <t xml:space="preserve">Имущественные налоги </t>
    </r>
    <r>
      <rPr>
        <sz val="11"/>
        <color theme="1"/>
        <rFont val="Calibri"/>
        <family val="2"/>
      </rPr>
      <t>(налог на имущество организаций и ф/л, транспортный налог, земельный налог, налог на игорный бизнес)</t>
    </r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</si>
</sst>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%"/>
    <numFmt numFmtId="166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164" fontId="0" fillId="0" borderId="0" xfId="0" applyNumberFormat="1" applyFill="1" applyAlignment="1">
      <alignment/>
    </xf>
    <xf numFmtId="166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wrapText="1" shrinkToFit="1"/>
    </xf>
    <xf numFmtId="0" fontId="0" fillId="0" borderId="10" xfId="0" applyFill="1" applyBorder="1" applyAlignment="1">
      <alignment wrapText="1" shrinkToFit="1"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164" fontId="7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 shrinkToFit="1"/>
    </xf>
    <xf numFmtId="0" fontId="5" fillId="0" borderId="10" xfId="0" applyFont="1" applyFill="1" applyBorder="1" applyAlignment="1">
      <alignment wrapText="1" shrinkToFit="1"/>
    </xf>
    <xf numFmtId="164" fontId="3" fillId="0" borderId="1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wrapText="1" shrinkToFit="1"/>
    </xf>
    <xf numFmtId="165" fontId="3" fillId="2" borderId="10" xfId="0" applyNumberFormat="1" applyFont="1" applyFill="1" applyBorder="1" applyAlignment="1">
      <alignment/>
    </xf>
    <xf numFmtId="165" fontId="7" fillId="2" borderId="10" xfId="0" applyNumberFormat="1" applyFont="1" applyFill="1" applyBorder="1" applyAlignment="1">
      <alignment/>
    </xf>
    <xf numFmtId="164" fontId="44" fillId="0" borderId="10" xfId="0" applyNumberFormat="1" applyFont="1" applyFill="1" applyBorder="1" applyAlignment="1">
      <alignment/>
    </xf>
    <xf numFmtId="49" fontId="44" fillId="0" borderId="10" xfId="0" applyNumberFormat="1" applyFont="1" applyFill="1" applyBorder="1" applyAlignment="1">
      <alignment horizontal="center"/>
    </xf>
    <xf numFmtId="49" fontId="44" fillId="2" borderId="10" xfId="0" applyNumberFormat="1" applyFont="1" applyFill="1" applyBorder="1" applyAlignment="1">
      <alignment horizontal="center"/>
    </xf>
    <xf numFmtId="164" fontId="35" fillId="0" borderId="10" xfId="0" applyNumberFormat="1" applyFont="1" applyFill="1" applyBorder="1" applyAlignment="1">
      <alignment horizontal="center" vertical="center" wrapText="1" shrinkToFit="1"/>
    </xf>
    <xf numFmtId="164" fontId="35" fillId="0" borderId="10" xfId="0" applyNumberFormat="1" applyFont="1" applyFill="1" applyBorder="1" applyAlignment="1">
      <alignment horizontal="center" vertical="center"/>
    </xf>
    <xf numFmtId="164" fontId="45" fillId="0" borderId="0" xfId="0" applyNumberFormat="1" applyFont="1" applyFill="1" applyAlignment="1">
      <alignment horizontal="center"/>
    </xf>
    <xf numFmtId="0" fontId="45" fillId="0" borderId="0" xfId="0" applyFont="1" applyAlignment="1">
      <alignment horizontal="center"/>
    </xf>
    <xf numFmtId="164" fontId="35" fillId="0" borderId="11" xfId="0" applyNumberFormat="1" applyFont="1" applyFill="1" applyBorder="1" applyAlignment="1">
      <alignment horizontal="center" vertical="center" wrapText="1" shrinkToFit="1"/>
    </xf>
    <xf numFmtId="164" fontId="35" fillId="0" borderId="12" xfId="0" applyNumberFormat="1" applyFont="1" applyFill="1" applyBorder="1" applyAlignment="1">
      <alignment horizontal="center" vertical="center" wrapText="1" shrinkToFit="1"/>
    </xf>
    <xf numFmtId="164" fontId="35" fillId="0" borderId="13" xfId="0" applyNumberFormat="1" applyFont="1" applyFill="1" applyBorder="1" applyAlignment="1">
      <alignment horizontal="center" vertical="center"/>
    </xf>
    <xf numFmtId="164" fontId="35" fillId="0" borderId="14" xfId="0" applyNumberFormat="1" applyFont="1" applyFill="1" applyBorder="1" applyAlignment="1">
      <alignment horizontal="center" vertical="center"/>
    </xf>
    <xf numFmtId="164" fontId="12" fillId="2" borderId="11" xfId="0" applyNumberFormat="1" applyFont="1" applyFill="1" applyBorder="1" applyAlignment="1">
      <alignment horizontal="center" vertical="center" wrapText="1" shrinkToFit="1"/>
    </xf>
    <xf numFmtId="164" fontId="12" fillId="2" borderId="12" xfId="0" applyNumberFormat="1" applyFont="1" applyFill="1" applyBorder="1" applyAlignment="1">
      <alignment horizontal="center" vertical="center" wrapText="1" shrinkToFit="1"/>
    </xf>
    <xf numFmtId="0" fontId="12" fillId="2" borderId="10" xfId="0" applyFont="1" applyFill="1" applyBorder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1"/>
  <sheetViews>
    <sheetView tabSelected="1" view="pageBreakPreview" zoomScale="73" zoomScaleSheetLayoutView="73" zoomScalePageLayoutView="0" workbookViewId="0" topLeftCell="A1">
      <selection activeCell="A34" sqref="A34"/>
    </sheetView>
  </sheetViews>
  <sheetFormatPr defaultColWidth="9.140625" defaultRowHeight="15"/>
  <cols>
    <col min="1" max="1" width="33.28125" style="5" customWidth="1"/>
    <col min="2" max="2" width="13.7109375" style="1" customWidth="1"/>
    <col min="3" max="3" width="9.7109375" style="1" customWidth="1"/>
    <col min="4" max="4" width="9.421875" style="1" customWidth="1"/>
    <col min="5" max="5" width="8.140625" style="1" customWidth="1"/>
    <col min="6" max="6" width="13.7109375" style="1" customWidth="1"/>
    <col min="7" max="7" width="13.28125" style="1" customWidth="1"/>
    <col min="8" max="8" width="9.8515625" style="1" customWidth="1"/>
    <col min="9" max="9" width="8.8515625" style="1" customWidth="1"/>
    <col min="10" max="10" width="9.00390625" style="1" customWidth="1"/>
    <col min="11" max="11" width="13.8515625" style="1" customWidth="1"/>
    <col min="12" max="12" width="12.57421875" style="1" customWidth="1"/>
    <col min="13" max="13" width="13.00390625" style="1" customWidth="1"/>
    <col min="14" max="14" width="12.28125" style="5" customWidth="1"/>
    <col min="15" max="15" width="13.8515625" style="5" customWidth="1"/>
    <col min="16" max="16384" width="9.140625" style="5" customWidth="1"/>
  </cols>
  <sheetData>
    <row r="1" spans="1:15" ht="18" customHeight="1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ht="7.5" customHeight="1"/>
    <row r="3" spans="1:15" ht="12.75" customHeight="1">
      <c r="A3" s="6"/>
      <c r="B3" s="30" t="s">
        <v>1</v>
      </c>
      <c r="C3" s="31"/>
      <c r="D3" s="31"/>
      <c r="E3" s="31"/>
      <c r="F3" s="31"/>
      <c r="G3" s="30" t="s">
        <v>2</v>
      </c>
      <c r="H3" s="31"/>
      <c r="I3" s="31"/>
      <c r="J3" s="31"/>
      <c r="K3" s="31"/>
      <c r="L3" s="32" t="s">
        <v>3</v>
      </c>
      <c r="M3" s="28" t="s">
        <v>4</v>
      </c>
      <c r="N3" s="34" t="s">
        <v>5</v>
      </c>
      <c r="O3" s="28" t="s">
        <v>4</v>
      </c>
    </row>
    <row r="4" spans="1:15" ht="60">
      <c r="A4" s="6" t="s">
        <v>6</v>
      </c>
      <c r="B4" s="24" t="s">
        <v>38</v>
      </c>
      <c r="C4" s="25" t="s">
        <v>7</v>
      </c>
      <c r="D4" s="25" t="s">
        <v>8</v>
      </c>
      <c r="E4" s="24" t="s">
        <v>9</v>
      </c>
      <c r="F4" s="24" t="s">
        <v>39</v>
      </c>
      <c r="G4" s="24" t="s">
        <v>10</v>
      </c>
      <c r="H4" s="25" t="s">
        <v>7</v>
      </c>
      <c r="I4" s="25" t="s">
        <v>8</v>
      </c>
      <c r="J4" s="25" t="s">
        <v>11</v>
      </c>
      <c r="K4" s="24" t="s">
        <v>12</v>
      </c>
      <c r="L4" s="33"/>
      <c r="M4" s="29"/>
      <c r="N4" s="34"/>
      <c r="O4" s="29"/>
    </row>
    <row r="5" spans="1:15" ht="31.5">
      <c r="A5" s="7" t="s">
        <v>13</v>
      </c>
      <c r="B5" s="4">
        <f>B7+B8</f>
        <v>95123.79999999999</v>
      </c>
      <c r="C5" s="4">
        <f>C7+C8</f>
        <v>39758.100000000006</v>
      </c>
      <c r="D5" s="4">
        <f>D7+D8</f>
        <v>9521.199999999999</v>
      </c>
      <c r="E5" s="4">
        <f>E7+E8</f>
        <v>451.7</v>
      </c>
      <c r="F5" s="4">
        <f aca="true" t="shared" si="0" ref="F5:K5">F7+F8</f>
        <v>45392.799999999996</v>
      </c>
      <c r="G5" s="4">
        <f t="shared" si="0"/>
        <v>104487.4</v>
      </c>
      <c r="H5" s="4">
        <f t="shared" si="0"/>
        <v>45172.4</v>
      </c>
      <c r="I5" s="4">
        <f t="shared" si="0"/>
        <v>10892.699999999999</v>
      </c>
      <c r="J5" s="4">
        <f t="shared" si="0"/>
        <v>626.9</v>
      </c>
      <c r="K5" s="4">
        <f t="shared" si="0"/>
        <v>47795.39999999999</v>
      </c>
      <c r="L5" s="19">
        <f>G5/B5</f>
        <v>1.0984359329631492</v>
      </c>
      <c r="M5" s="2">
        <f>G5-B5</f>
        <v>9363.600000000006</v>
      </c>
      <c r="N5" s="19">
        <f>K5/F5</f>
        <v>1.0529290988879292</v>
      </c>
      <c r="O5" s="2">
        <f>K5-F5</f>
        <v>2402.5999999999913</v>
      </c>
    </row>
    <row r="6" spans="1:15" ht="15">
      <c r="A6" s="6" t="s">
        <v>14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19"/>
      <c r="M6" s="2"/>
      <c r="N6" s="19"/>
      <c r="O6" s="2"/>
    </row>
    <row r="7" spans="1:15" ht="30">
      <c r="A7" s="8" t="s">
        <v>15</v>
      </c>
      <c r="B7" s="4">
        <f>B10</f>
        <v>95121.9</v>
      </c>
      <c r="C7" s="4">
        <f>C10</f>
        <v>39758.100000000006</v>
      </c>
      <c r="D7" s="4">
        <f>D10</f>
        <v>9521.199999999999</v>
      </c>
      <c r="E7" s="4">
        <f aca="true" t="shared" si="1" ref="E7:K7">E10</f>
        <v>451.7</v>
      </c>
      <c r="F7" s="4">
        <f>F10</f>
        <v>45390.899999999994</v>
      </c>
      <c r="G7" s="4">
        <f t="shared" si="1"/>
        <v>104486.5</v>
      </c>
      <c r="H7" s="4">
        <f t="shared" si="1"/>
        <v>45172.4</v>
      </c>
      <c r="I7" s="4">
        <f t="shared" si="1"/>
        <v>10892.699999999999</v>
      </c>
      <c r="J7" s="4">
        <f t="shared" si="1"/>
        <v>626.9</v>
      </c>
      <c r="K7" s="4">
        <f t="shared" si="1"/>
        <v>47794.499999999985</v>
      </c>
      <c r="L7" s="19">
        <f>G7/B7</f>
        <v>1.0984484119850424</v>
      </c>
      <c r="M7" s="2">
        <f>G7-B7</f>
        <v>9364.600000000006</v>
      </c>
      <c r="N7" s="19">
        <f>K7/F7</f>
        <v>1.0529533452740525</v>
      </c>
      <c r="O7" s="2">
        <f>K7-F7</f>
        <v>2403.5999999999913</v>
      </c>
    </row>
    <row r="8" spans="1:15" ht="30">
      <c r="A8" s="8" t="s">
        <v>16</v>
      </c>
      <c r="B8" s="4">
        <f>B36+B37</f>
        <v>1.9000000000000001</v>
      </c>
      <c r="C8" s="4">
        <f>C36+C37</f>
        <v>0</v>
      </c>
      <c r="D8" s="4">
        <f>D36+D37</f>
        <v>0</v>
      </c>
      <c r="E8" s="4">
        <f>E36+E37</f>
        <v>0</v>
      </c>
      <c r="F8" s="4">
        <f>B8-C8-D8</f>
        <v>1.9000000000000001</v>
      </c>
      <c r="G8" s="4">
        <f>G36+G37</f>
        <v>0.8999999999999999</v>
      </c>
      <c r="H8" s="4">
        <f>H36+H37</f>
        <v>0</v>
      </c>
      <c r="I8" s="4">
        <f>I36+I37</f>
        <v>0</v>
      </c>
      <c r="J8" s="4">
        <f>J36+J37</f>
        <v>0</v>
      </c>
      <c r="K8" s="4">
        <f>G8-H8-I8</f>
        <v>0.8999999999999999</v>
      </c>
      <c r="L8" s="19">
        <f>G8/B8</f>
        <v>0.4736842105263157</v>
      </c>
      <c r="M8" s="2">
        <f>G8-B8</f>
        <v>-1.0000000000000002</v>
      </c>
      <c r="N8" s="19">
        <f>K8/F8</f>
        <v>0.4736842105263157</v>
      </c>
      <c r="O8" s="2">
        <f>K8-F8</f>
        <v>-1.0000000000000002</v>
      </c>
    </row>
    <row r="9" spans="1:15" ht="15">
      <c r="A9" s="6"/>
      <c r="B9" s="21"/>
      <c r="C9" s="21"/>
      <c r="D9" s="21"/>
      <c r="E9" s="21"/>
      <c r="F9" s="21"/>
      <c r="G9" s="21"/>
      <c r="H9" s="21"/>
      <c r="I9" s="21"/>
      <c r="J9" s="21"/>
      <c r="K9" s="21"/>
      <c r="L9" s="19"/>
      <c r="M9" s="2"/>
      <c r="N9" s="19"/>
      <c r="O9" s="2"/>
    </row>
    <row r="10" spans="1:15" ht="15.75">
      <c r="A10" s="9" t="s">
        <v>17</v>
      </c>
      <c r="B10" s="4">
        <f>SUM(B11:B12)</f>
        <v>95121.9</v>
      </c>
      <c r="C10" s="4">
        <f>SUM(C11:C12)</f>
        <v>39758.100000000006</v>
      </c>
      <c r="D10" s="4">
        <f>SUM(D11:D12)</f>
        <v>9521.199999999999</v>
      </c>
      <c r="E10" s="4">
        <f aca="true" t="shared" si="2" ref="E10:K10">SUM(E11:E12)</f>
        <v>451.7</v>
      </c>
      <c r="F10" s="4">
        <f t="shared" si="2"/>
        <v>45390.899999999994</v>
      </c>
      <c r="G10" s="4">
        <f t="shared" si="2"/>
        <v>104486.5</v>
      </c>
      <c r="H10" s="4">
        <f t="shared" si="2"/>
        <v>45172.4</v>
      </c>
      <c r="I10" s="4">
        <f t="shared" si="2"/>
        <v>10892.699999999999</v>
      </c>
      <c r="J10" s="4">
        <f t="shared" si="2"/>
        <v>626.9</v>
      </c>
      <c r="K10" s="4">
        <f t="shared" si="2"/>
        <v>47794.499999999985</v>
      </c>
      <c r="L10" s="19">
        <f>G10/B10</f>
        <v>1.0984484119850424</v>
      </c>
      <c r="M10" s="2">
        <f>G10-B10</f>
        <v>9364.600000000006</v>
      </c>
      <c r="N10" s="19">
        <f>K10/F10</f>
        <v>1.0529533452740525</v>
      </c>
      <c r="O10" s="2">
        <f>K10-F10</f>
        <v>2403.5999999999913</v>
      </c>
    </row>
    <row r="11" spans="1:15" s="11" customFormat="1" ht="12.75">
      <c r="A11" s="10" t="s">
        <v>18</v>
      </c>
      <c r="B11" s="13">
        <v>66616.4</v>
      </c>
      <c r="C11" s="13">
        <v>36491.8</v>
      </c>
      <c r="D11" s="13">
        <v>7886.9</v>
      </c>
      <c r="E11" s="13"/>
      <c r="F11" s="13">
        <f>B11-C11-D11-E11</f>
        <v>22237.69999999999</v>
      </c>
      <c r="G11" s="13">
        <v>72826.4</v>
      </c>
      <c r="H11" s="13">
        <v>40159.4</v>
      </c>
      <c r="I11" s="13">
        <v>9852.3</v>
      </c>
      <c r="J11" s="13"/>
      <c r="K11" s="13">
        <f>G11-H11-I11</f>
        <v>22814.699999999993</v>
      </c>
      <c r="L11" s="19">
        <f>G11/B11</f>
        <v>1.0932202880972253</v>
      </c>
      <c r="M11" s="2">
        <f>G11-B11</f>
        <v>6210</v>
      </c>
      <c r="N11" s="19">
        <f>K11/F11</f>
        <v>1.0259469279646727</v>
      </c>
      <c r="O11" s="2">
        <f>K11-F11</f>
        <v>577.0000000000036</v>
      </c>
    </row>
    <row r="12" spans="1:15" ht="15">
      <c r="A12" s="12" t="s">
        <v>19</v>
      </c>
      <c r="B12" s="13">
        <v>28505.5</v>
      </c>
      <c r="C12" s="13">
        <v>3266.3</v>
      </c>
      <c r="D12" s="13">
        <v>1634.3</v>
      </c>
      <c r="E12" s="13">
        <v>451.7</v>
      </c>
      <c r="F12" s="13">
        <f>B12-C12-D12-E12</f>
        <v>23153.2</v>
      </c>
      <c r="G12" s="13">
        <v>31660.1</v>
      </c>
      <c r="H12" s="13">
        <v>5013</v>
      </c>
      <c r="I12" s="13">
        <v>1040.4</v>
      </c>
      <c r="J12" s="13">
        <v>626.9</v>
      </c>
      <c r="K12" s="13">
        <f>G12-H12-I12-J12</f>
        <v>24979.799999999996</v>
      </c>
      <c r="L12" s="19">
        <f>G12/B12</f>
        <v>1.1106663626317728</v>
      </c>
      <c r="M12" s="2">
        <f>G12-B12</f>
        <v>3154.5999999999985</v>
      </c>
      <c r="N12" s="19">
        <f>K12/F12</f>
        <v>1.0788919026311696</v>
      </c>
      <c r="O12" s="2">
        <f>K12-F12</f>
        <v>1826.599999999995</v>
      </c>
    </row>
    <row r="13" spans="1:15" ht="15">
      <c r="A13" s="12" t="s">
        <v>20</v>
      </c>
      <c r="B13" s="13">
        <v>4716.6</v>
      </c>
      <c r="C13" s="13">
        <v>39.8</v>
      </c>
      <c r="D13" s="13">
        <v>14.3</v>
      </c>
      <c r="E13" s="13">
        <v>0</v>
      </c>
      <c r="F13" s="13">
        <f>B13-C13-D13-E13</f>
        <v>4662.5</v>
      </c>
      <c r="G13" s="13">
        <v>5075.3</v>
      </c>
      <c r="H13" s="13">
        <v>43.2</v>
      </c>
      <c r="I13" s="13">
        <v>41.9</v>
      </c>
      <c r="J13" s="13"/>
      <c r="K13" s="13">
        <f>G13-H13-I13</f>
        <v>4990.200000000001</v>
      </c>
      <c r="L13" s="19">
        <f>G13/B13</f>
        <v>1.0760505448840265</v>
      </c>
      <c r="M13" s="2">
        <f>G13-B13</f>
        <v>358.6999999999998</v>
      </c>
      <c r="N13" s="19">
        <f>K13/F13</f>
        <v>1.0702841823056302</v>
      </c>
      <c r="O13" s="2">
        <f>K13-F13</f>
        <v>327.7000000000007</v>
      </c>
    </row>
    <row r="14" spans="1:15" ht="15">
      <c r="A14" s="6" t="s">
        <v>21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19"/>
      <c r="M14" s="2"/>
      <c r="N14" s="19"/>
      <c r="O14" s="2"/>
    </row>
    <row r="15" spans="1:15" ht="15">
      <c r="A15" s="3" t="s">
        <v>22</v>
      </c>
      <c r="B15" s="4">
        <f>SUM(B16:B17)</f>
        <v>9917.599999999999</v>
      </c>
      <c r="C15" s="4">
        <f>SUM(C16:C17)</f>
        <v>3488.7999999999997</v>
      </c>
      <c r="D15" s="4">
        <f>SUM(D16:D17)</f>
        <v>1535.8</v>
      </c>
      <c r="E15" s="4">
        <f aca="true" t="shared" si="3" ref="E15:J15">SUM(E16:E17)</f>
        <v>451.7</v>
      </c>
      <c r="F15" s="4">
        <f t="shared" si="3"/>
        <v>4441.299999999999</v>
      </c>
      <c r="G15" s="4">
        <f t="shared" si="3"/>
        <v>12251.6</v>
      </c>
      <c r="H15" s="4">
        <f t="shared" si="3"/>
        <v>5476.4</v>
      </c>
      <c r="I15" s="4">
        <f t="shared" si="3"/>
        <v>875</v>
      </c>
      <c r="J15" s="4">
        <f t="shared" si="3"/>
        <v>626.8</v>
      </c>
      <c r="K15" s="4">
        <f>SUM(K16:K17)</f>
        <v>5273.4</v>
      </c>
      <c r="L15" s="19">
        <f>G15/B15</f>
        <v>1.2353391949665244</v>
      </c>
      <c r="M15" s="2">
        <f>G15-B15</f>
        <v>2334.000000000002</v>
      </c>
      <c r="N15" s="19">
        <f>K15/F15</f>
        <v>1.187355053700493</v>
      </c>
      <c r="O15" s="2">
        <f>K15-F15</f>
        <v>832.1000000000004</v>
      </c>
    </row>
    <row r="16" spans="1:15" s="11" customFormat="1" ht="12.75">
      <c r="A16" s="10" t="s">
        <v>18</v>
      </c>
      <c r="B16" s="13">
        <v>642.8</v>
      </c>
      <c r="C16" s="13">
        <v>330.7</v>
      </c>
      <c r="D16" s="13">
        <v>-2.7</v>
      </c>
      <c r="E16" s="13"/>
      <c r="F16" s="13">
        <f>B16-C16-D16-E16</f>
        <v>314.79999999999995</v>
      </c>
      <c r="G16" s="13">
        <v>919.7</v>
      </c>
      <c r="H16" s="13">
        <v>582.4</v>
      </c>
      <c r="I16" s="13">
        <v>-1</v>
      </c>
      <c r="J16" s="13"/>
      <c r="K16" s="13">
        <f aca="true" t="shared" si="4" ref="K16:K21">G16-H16-I16-J16</f>
        <v>338.30000000000007</v>
      </c>
      <c r="L16" s="20">
        <f>G16/B16</f>
        <v>1.4307716241443686</v>
      </c>
      <c r="M16" s="2">
        <f>G16-B16</f>
        <v>276.9000000000001</v>
      </c>
      <c r="N16" s="20">
        <f>K16/F16</f>
        <v>1.0746505717916142</v>
      </c>
      <c r="O16" s="2">
        <f>K16-F16</f>
        <v>23.500000000000114</v>
      </c>
    </row>
    <row r="17" spans="1:15" ht="15">
      <c r="A17" s="12" t="s">
        <v>19</v>
      </c>
      <c r="B17" s="13">
        <v>9274.8</v>
      </c>
      <c r="C17" s="13">
        <v>3158.1</v>
      </c>
      <c r="D17" s="13">
        <v>1538.5</v>
      </c>
      <c r="E17" s="13">
        <v>451.7</v>
      </c>
      <c r="F17" s="13">
        <f>B17-C17-D17-E17</f>
        <v>4126.499999999999</v>
      </c>
      <c r="G17" s="13">
        <v>11331.9</v>
      </c>
      <c r="H17" s="13">
        <v>4894</v>
      </c>
      <c r="I17" s="13">
        <v>876</v>
      </c>
      <c r="J17" s="13">
        <v>626.8</v>
      </c>
      <c r="K17" s="13">
        <f t="shared" si="4"/>
        <v>4935.099999999999</v>
      </c>
      <c r="L17" s="20">
        <f>G17/B17</f>
        <v>1.2217945400439902</v>
      </c>
      <c r="M17" s="2">
        <f>G17-B17</f>
        <v>2057.1000000000004</v>
      </c>
      <c r="N17" s="20">
        <f>K17/F17</f>
        <v>1.1959529867926815</v>
      </c>
      <c r="O17" s="2">
        <f>K17-F17</f>
        <v>808.6000000000004</v>
      </c>
    </row>
    <row r="18" spans="1:15" ht="15">
      <c r="A18" s="3" t="s">
        <v>23</v>
      </c>
      <c r="B18" s="4">
        <f>SUM(B19:B20)</f>
        <v>10404.5</v>
      </c>
      <c r="C18" s="4">
        <f>SUM(C19:C20)</f>
        <v>103.6</v>
      </c>
      <c r="D18" s="4">
        <f>SUM(D19:D20)</f>
        <v>108.5</v>
      </c>
      <c r="E18" s="4">
        <f>SUM(E19:E20)</f>
        <v>0</v>
      </c>
      <c r="F18" s="4">
        <f>B18-C18-D18-E18</f>
        <v>10192.4</v>
      </c>
      <c r="G18" s="4">
        <f>SUM(G19:G20)</f>
        <v>10676.5</v>
      </c>
      <c r="H18" s="4">
        <f>SUM(H19:H20)</f>
        <v>115.6</v>
      </c>
      <c r="I18" s="4">
        <f>SUM(I19:I20)</f>
        <v>163.3</v>
      </c>
      <c r="J18" s="4">
        <f>SUM(J19:J20)</f>
        <v>0</v>
      </c>
      <c r="K18" s="4">
        <f t="shared" si="4"/>
        <v>10397.6</v>
      </c>
      <c r="L18" s="20">
        <f>G18/B18</f>
        <v>1.026142534480273</v>
      </c>
      <c r="M18" s="2">
        <f>G18-B18</f>
        <v>272</v>
      </c>
      <c r="N18" s="20">
        <f>K18/F18</f>
        <v>1.0201326478552648</v>
      </c>
      <c r="O18" s="2">
        <f>K18-F18</f>
        <v>205.20000000000073</v>
      </c>
    </row>
    <row r="19" spans="1:15" s="11" customFormat="1" ht="12.75">
      <c r="A19" s="10" t="s">
        <v>18</v>
      </c>
      <c r="B19" s="13">
        <v>28.7</v>
      </c>
      <c r="C19" s="13">
        <v>0</v>
      </c>
      <c r="D19" s="13">
        <v>0</v>
      </c>
      <c r="E19" s="13"/>
      <c r="F19" s="13">
        <f>B19-C19-D19-E19</f>
        <v>28.7</v>
      </c>
      <c r="G19" s="13">
        <v>0</v>
      </c>
      <c r="H19" s="13"/>
      <c r="I19" s="13"/>
      <c r="J19" s="13">
        <v>0</v>
      </c>
      <c r="K19" s="13">
        <f t="shared" si="4"/>
        <v>0</v>
      </c>
      <c r="L19" s="19">
        <f>G19/B19</f>
        <v>0</v>
      </c>
      <c r="M19" s="2">
        <f>G19-B19</f>
        <v>-28.7</v>
      </c>
      <c r="N19" s="19">
        <f>K19/F19</f>
        <v>0</v>
      </c>
      <c r="O19" s="2">
        <f>K19-F19</f>
        <v>-28.7</v>
      </c>
    </row>
    <row r="20" spans="1:15" ht="15">
      <c r="A20" s="12" t="s">
        <v>19</v>
      </c>
      <c r="B20" s="13">
        <v>10375.8</v>
      </c>
      <c r="C20" s="13">
        <v>103.6</v>
      </c>
      <c r="D20" s="13">
        <v>108.5</v>
      </c>
      <c r="E20" s="13"/>
      <c r="F20" s="13">
        <f>B20-C20-D20-E20</f>
        <v>10163.699999999999</v>
      </c>
      <c r="G20" s="13">
        <v>10676.5</v>
      </c>
      <c r="H20" s="13">
        <v>115.6</v>
      </c>
      <c r="I20" s="13">
        <v>163.3</v>
      </c>
      <c r="J20" s="13"/>
      <c r="K20" s="13">
        <f t="shared" si="4"/>
        <v>10397.6</v>
      </c>
      <c r="L20" s="19">
        <f>G20/B20</f>
        <v>1.0289808978584785</v>
      </c>
      <c r="M20" s="2">
        <f>G20-B20</f>
        <v>300.7000000000007</v>
      </c>
      <c r="N20" s="19">
        <f>K20/F20</f>
        <v>1.023013272725484</v>
      </c>
      <c r="O20" s="2">
        <f>K20-F20</f>
        <v>233.90000000000146</v>
      </c>
    </row>
    <row r="21" spans="1:15" ht="27.75" customHeight="1">
      <c r="A21" s="14" t="s">
        <v>24</v>
      </c>
      <c r="B21" s="13">
        <v>1646.2</v>
      </c>
      <c r="C21" s="13">
        <v>0</v>
      </c>
      <c r="D21" s="13">
        <v>0</v>
      </c>
      <c r="E21" s="13">
        <v>0</v>
      </c>
      <c r="F21" s="13">
        <f aca="true" t="shared" si="5" ref="F21:F31">B21-C21-D21-E21</f>
        <v>1646.2</v>
      </c>
      <c r="G21" s="13">
        <v>1750.8</v>
      </c>
      <c r="H21" s="13">
        <v>0</v>
      </c>
      <c r="I21" s="13">
        <v>0</v>
      </c>
      <c r="J21" s="13"/>
      <c r="K21" s="13">
        <f t="shared" si="4"/>
        <v>1750.8</v>
      </c>
      <c r="L21" s="19">
        <f aca="true" t="shared" si="6" ref="L21:L31">G21/B21</f>
        <v>1.0635402745717408</v>
      </c>
      <c r="M21" s="2">
        <f aca="true" t="shared" si="7" ref="M21:M33">G21-B21</f>
        <v>104.59999999999991</v>
      </c>
      <c r="N21" s="19">
        <f aca="true" t="shared" si="8" ref="N21:N31">K21/F21</f>
        <v>1.0635402745717408</v>
      </c>
      <c r="O21" s="2">
        <f aca="true" t="shared" si="9" ref="O21:O33">K21-F21</f>
        <v>104.59999999999991</v>
      </c>
    </row>
    <row r="22" spans="1:15" s="11" customFormat="1" ht="12.75">
      <c r="A22" s="15" t="s">
        <v>25</v>
      </c>
      <c r="B22" s="4">
        <v>22100.4</v>
      </c>
      <c r="C22" s="4">
        <v>9766</v>
      </c>
      <c r="D22" s="4">
        <v>2362.4</v>
      </c>
      <c r="E22" s="4"/>
      <c r="F22" s="4">
        <f t="shared" si="5"/>
        <v>9972.000000000002</v>
      </c>
      <c r="G22" s="4">
        <v>24551.8</v>
      </c>
      <c r="H22" s="4">
        <v>11116.6</v>
      </c>
      <c r="I22" s="4">
        <v>2321.9</v>
      </c>
      <c r="J22" s="4"/>
      <c r="K22" s="4">
        <f>G22-H22-I22</f>
        <v>11113.3</v>
      </c>
      <c r="L22" s="19">
        <f t="shared" si="6"/>
        <v>1.110921069301913</v>
      </c>
      <c r="M22" s="2">
        <f t="shared" si="7"/>
        <v>2451.399999999998</v>
      </c>
      <c r="N22" s="19">
        <f t="shared" si="8"/>
        <v>1.1144504612916162</v>
      </c>
      <c r="O22" s="2">
        <f t="shared" si="9"/>
        <v>1141.2999999999975</v>
      </c>
    </row>
    <row r="23" spans="1:15" s="11" customFormat="1" ht="38.25">
      <c r="A23" s="15" t="s">
        <v>26</v>
      </c>
      <c r="B23" s="4">
        <v>32.2</v>
      </c>
      <c r="C23" s="4">
        <v>0</v>
      </c>
      <c r="D23" s="4">
        <v>0</v>
      </c>
      <c r="E23" s="4"/>
      <c r="F23" s="4">
        <f t="shared" si="5"/>
        <v>32.2</v>
      </c>
      <c r="G23" s="4">
        <v>28.3</v>
      </c>
      <c r="H23" s="4">
        <v>0</v>
      </c>
      <c r="I23" s="4">
        <v>0</v>
      </c>
      <c r="J23" s="4"/>
      <c r="K23" s="4">
        <f>G23-H23-I23</f>
        <v>28.3</v>
      </c>
      <c r="L23" s="19">
        <f t="shared" si="6"/>
        <v>0.8788819875776397</v>
      </c>
      <c r="M23" s="2">
        <f t="shared" si="7"/>
        <v>-3.900000000000002</v>
      </c>
      <c r="N23" s="19">
        <f t="shared" si="8"/>
        <v>0.8788819875776397</v>
      </c>
      <c r="O23" s="2">
        <f t="shared" si="9"/>
        <v>-3.900000000000002</v>
      </c>
    </row>
    <row r="24" spans="1:15" ht="24" customHeight="1">
      <c r="A24" s="14" t="s">
        <v>27</v>
      </c>
      <c r="B24" s="4">
        <f>SUM(B25:B26)</f>
        <v>2433.7999999999997</v>
      </c>
      <c r="C24" s="4">
        <f>SUM(C25:C26)</f>
        <v>0</v>
      </c>
      <c r="D24" s="4">
        <f>SUM(D25:D26)</f>
        <v>0</v>
      </c>
      <c r="E24" s="4">
        <f aca="true" t="shared" si="10" ref="E24:J24">SUM(E25:E26)</f>
        <v>0</v>
      </c>
      <c r="F24" s="4">
        <f t="shared" si="5"/>
        <v>2433.7999999999997</v>
      </c>
      <c r="G24" s="4">
        <f t="shared" si="10"/>
        <v>2530.7999999999997</v>
      </c>
      <c r="H24" s="4">
        <f t="shared" si="10"/>
        <v>0</v>
      </c>
      <c r="I24" s="4">
        <f t="shared" si="10"/>
        <v>0</v>
      </c>
      <c r="J24" s="4">
        <f t="shared" si="10"/>
        <v>0</v>
      </c>
      <c r="K24" s="4">
        <f>SUM(K25:K26)</f>
        <v>2530.7999999999997</v>
      </c>
      <c r="L24" s="19">
        <f t="shared" si="6"/>
        <v>1.0398553702029747</v>
      </c>
      <c r="M24" s="2">
        <f t="shared" si="7"/>
        <v>97</v>
      </c>
      <c r="N24" s="19">
        <f t="shared" si="8"/>
        <v>1.0398553702029747</v>
      </c>
      <c r="O24" s="2">
        <f t="shared" si="9"/>
        <v>97</v>
      </c>
    </row>
    <row r="25" spans="1:15" s="11" customFormat="1" ht="12.75">
      <c r="A25" s="10" t="s">
        <v>18</v>
      </c>
      <c r="B25" s="13">
        <v>56.1</v>
      </c>
      <c r="C25" s="13">
        <v>0</v>
      </c>
      <c r="D25" s="13">
        <v>0</v>
      </c>
      <c r="E25" s="13"/>
      <c r="F25" s="13">
        <f t="shared" si="5"/>
        <v>56.1</v>
      </c>
      <c r="G25" s="13">
        <v>-0.4</v>
      </c>
      <c r="H25" s="13">
        <v>0</v>
      </c>
      <c r="I25" s="13">
        <v>0</v>
      </c>
      <c r="J25" s="13"/>
      <c r="K25" s="13">
        <f>G25-H25-I25</f>
        <v>-0.4</v>
      </c>
      <c r="L25" s="20">
        <f t="shared" si="6"/>
        <v>-0.007130124777183601</v>
      </c>
      <c r="M25" s="2">
        <f t="shared" si="7"/>
        <v>-56.5</v>
      </c>
      <c r="N25" s="20">
        <f t="shared" si="8"/>
        <v>-0.007130124777183601</v>
      </c>
      <c r="O25" s="2">
        <f t="shared" si="9"/>
        <v>-56.5</v>
      </c>
    </row>
    <row r="26" spans="1:15" ht="15">
      <c r="A26" s="12" t="s">
        <v>19</v>
      </c>
      <c r="B26" s="13">
        <v>2377.7</v>
      </c>
      <c r="C26" s="13">
        <v>0</v>
      </c>
      <c r="D26" s="13">
        <v>0</v>
      </c>
      <c r="E26" s="13"/>
      <c r="F26" s="13">
        <f t="shared" si="5"/>
        <v>2377.7</v>
      </c>
      <c r="G26" s="13">
        <v>2531.2</v>
      </c>
      <c r="H26" s="13">
        <v>0</v>
      </c>
      <c r="I26" s="13">
        <v>0</v>
      </c>
      <c r="J26" s="13"/>
      <c r="K26" s="13">
        <f>G26-H26-I26</f>
        <v>2531.2</v>
      </c>
      <c r="L26" s="20">
        <f t="shared" si="6"/>
        <v>1.0645581864827354</v>
      </c>
      <c r="M26" s="2">
        <f t="shared" si="7"/>
        <v>153.5</v>
      </c>
      <c r="N26" s="20">
        <f t="shared" si="8"/>
        <v>1.0645581864827354</v>
      </c>
      <c r="O26" s="2">
        <f t="shared" si="9"/>
        <v>153.5</v>
      </c>
    </row>
    <row r="27" spans="1:15" ht="15">
      <c r="A27" s="3" t="s">
        <v>28</v>
      </c>
      <c r="B27" s="4">
        <f>SUM(B28:B29)</f>
        <v>43676</v>
      </c>
      <c r="C27" s="4">
        <f>SUM(C28:C29)</f>
        <v>26399.699999999997</v>
      </c>
      <c r="D27" s="4">
        <f>SUM(D28:D29)</f>
        <v>5514.4</v>
      </c>
      <c r="E27" s="4">
        <f aca="true" t="shared" si="11" ref="E27:J27">SUM(E28:E29)</f>
        <v>0</v>
      </c>
      <c r="F27" s="4">
        <f t="shared" si="5"/>
        <v>11761.900000000003</v>
      </c>
      <c r="G27" s="4">
        <f t="shared" si="11"/>
        <v>47249.8</v>
      </c>
      <c r="H27" s="4">
        <f t="shared" si="11"/>
        <v>28463.9</v>
      </c>
      <c r="I27" s="4">
        <f t="shared" si="11"/>
        <v>7532.400000000001</v>
      </c>
      <c r="J27" s="4">
        <f t="shared" si="11"/>
        <v>0</v>
      </c>
      <c r="K27" s="4">
        <f>SUM(K28:K29)</f>
        <v>11253.5</v>
      </c>
      <c r="L27" s="19">
        <f t="shared" si="6"/>
        <v>1.0818252587233264</v>
      </c>
      <c r="M27" s="2">
        <f t="shared" si="7"/>
        <v>3573.800000000003</v>
      </c>
      <c r="N27" s="19">
        <f t="shared" si="8"/>
        <v>0.9567756910023038</v>
      </c>
      <c r="O27" s="2">
        <f t="shared" si="9"/>
        <v>-508.4000000000033</v>
      </c>
    </row>
    <row r="28" spans="1:15" s="11" customFormat="1" ht="12.75">
      <c r="A28" s="10" t="s">
        <v>18</v>
      </c>
      <c r="B28" s="13">
        <v>43673.8</v>
      </c>
      <c r="C28" s="13">
        <v>26395.1</v>
      </c>
      <c r="D28" s="13">
        <v>5527.2</v>
      </c>
      <c r="E28" s="13"/>
      <c r="F28" s="13">
        <f t="shared" si="5"/>
        <v>11751.500000000004</v>
      </c>
      <c r="G28" s="13">
        <v>47228.9</v>
      </c>
      <c r="H28" s="13">
        <v>28460.4</v>
      </c>
      <c r="I28" s="13">
        <v>7531.3</v>
      </c>
      <c r="J28" s="13"/>
      <c r="K28" s="13">
        <f>G28-H28-I28</f>
        <v>11237.2</v>
      </c>
      <c r="L28" s="20">
        <f t="shared" si="6"/>
        <v>1.0814012062151679</v>
      </c>
      <c r="M28" s="2">
        <f t="shared" si="7"/>
        <v>3555.0999999999985</v>
      </c>
      <c r="N28" s="20">
        <f t="shared" si="8"/>
        <v>0.9562353742075478</v>
      </c>
      <c r="O28" s="2">
        <f t="shared" si="9"/>
        <v>-514.3000000000029</v>
      </c>
    </row>
    <row r="29" spans="1:15" ht="15">
      <c r="A29" s="12" t="s">
        <v>19</v>
      </c>
      <c r="B29" s="13">
        <v>2.2</v>
      </c>
      <c r="C29" s="13">
        <v>4.6</v>
      </c>
      <c r="D29" s="13">
        <v>-12.8</v>
      </c>
      <c r="E29" s="13"/>
      <c r="F29" s="13">
        <f t="shared" si="5"/>
        <v>10.400000000000002</v>
      </c>
      <c r="G29" s="13">
        <v>20.9</v>
      </c>
      <c r="H29" s="13">
        <v>3.5</v>
      </c>
      <c r="I29" s="13">
        <v>1.1</v>
      </c>
      <c r="J29" s="13"/>
      <c r="K29" s="13">
        <f>G29-H29-I29</f>
        <v>16.299999999999997</v>
      </c>
      <c r="L29" s="20">
        <f t="shared" si="6"/>
        <v>9.499999999999998</v>
      </c>
      <c r="M29" s="2">
        <f t="shared" si="7"/>
        <v>18.7</v>
      </c>
      <c r="N29" s="20">
        <f t="shared" si="8"/>
        <v>1.5673076923076916</v>
      </c>
      <c r="O29" s="2">
        <f t="shared" si="9"/>
        <v>5.899999999999995</v>
      </c>
    </row>
    <row r="30" spans="1:15" ht="15">
      <c r="A30" s="3" t="s">
        <v>29</v>
      </c>
      <c r="B30" s="4">
        <f>SUM(B31:B32)</f>
        <v>42438.2</v>
      </c>
      <c r="C30" s="4">
        <f>SUM(C31:C32)</f>
        <v>26395.1</v>
      </c>
      <c r="D30" s="4">
        <f>SUM(D31:D32)</f>
        <v>4452.1</v>
      </c>
      <c r="E30" s="4">
        <f aca="true" t="shared" si="12" ref="E30:J30">SUM(E31:E32)</f>
        <v>0</v>
      </c>
      <c r="F30" s="4">
        <f t="shared" si="5"/>
        <v>11590.999999999998</v>
      </c>
      <c r="G30" s="4">
        <f t="shared" si="12"/>
        <v>45352.6</v>
      </c>
      <c r="H30" s="4">
        <f t="shared" si="12"/>
        <v>28460.4</v>
      </c>
      <c r="I30" s="4">
        <f t="shared" si="12"/>
        <v>5871.6</v>
      </c>
      <c r="J30" s="4">
        <f t="shared" si="12"/>
        <v>0</v>
      </c>
      <c r="K30" s="4">
        <f>SUM(K31:K32)</f>
        <v>11020.599999999997</v>
      </c>
      <c r="L30" s="19">
        <f t="shared" si="6"/>
        <v>1.0686739776899115</v>
      </c>
      <c r="M30" s="2">
        <f t="shared" si="7"/>
        <v>2914.4000000000015</v>
      </c>
      <c r="N30" s="19">
        <f t="shared" si="8"/>
        <v>0.9507894055732895</v>
      </c>
      <c r="O30" s="2">
        <f t="shared" si="9"/>
        <v>-570.4000000000015</v>
      </c>
    </row>
    <row r="31" spans="1:15" s="11" customFormat="1" ht="12.75">
      <c r="A31" s="10" t="s">
        <v>18</v>
      </c>
      <c r="B31" s="13">
        <v>42438.2</v>
      </c>
      <c r="C31" s="13">
        <v>26395.1</v>
      </c>
      <c r="D31" s="13">
        <v>4452.1</v>
      </c>
      <c r="E31" s="13"/>
      <c r="F31" s="13">
        <f t="shared" si="5"/>
        <v>11590.999999999998</v>
      </c>
      <c r="G31" s="13">
        <v>45352.6</v>
      </c>
      <c r="H31" s="13">
        <v>28460.4</v>
      </c>
      <c r="I31" s="13">
        <v>5871.6</v>
      </c>
      <c r="J31" s="13"/>
      <c r="K31" s="13">
        <f>G31-H31-I31-J31</f>
        <v>11020.599999999997</v>
      </c>
      <c r="L31" s="20">
        <f t="shared" si="6"/>
        <v>1.0686739776899115</v>
      </c>
      <c r="M31" s="2">
        <f t="shared" si="7"/>
        <v>2914.4000000000015</v>
      </c>
      <c r="N31" s="20">
        <f t="shared" si="8"/>
        <v>0.9507894055732895</v>
      </c>
      <c r="O31" s="2">
        <f t="shared" si="9"/>
        <v>-570.4000000000015</v>
      </c>
    </row>
    <row r="32" spans="1:15" ht="15" hidden="1">
      <c r="A32" s="12" t="s">
        <v>30</v>
      </c>
      <c r="B32" s="22" t="s">
        <v>31</v>
      </c>
      <c r="C32" s="22" t="s">
        <v>31</v>
      </c>
      <c r="D32" s="22" t="s">
        <v>31</v>
      </c>
      <c r="E32" s="21"/>
      <c r="F32" s="13"/>
      <c r="G32" s="22" t="s">
        <v>31</v>
      </c>
      <c r="H32" s="22" t="s">
        <v>31</v>
      </c>
      <c r="I32" s="22" t="s">
        <v>31</v>
      </c>
      <c r="J32" s="22" t="s">
        <v>31</v>
      </c>
      <c r="K32" s="22" t="s">
        <v>31</v>
      </c>
      <c r="L32" s="23" t="s">
        <v>31</v>
      </c>
      <c r="M32" s="2" t="e">
        <f t="shared" si="7"/>
        <v>#VALUE!</v>
      </c>
      <c r="N32" s="23" t="s">
        <v>31</v>
      </c>
      <c r="O32" s="2" t="e">
        <f t="shared" si="9"/>
        <v>#VALUE!</v>
      </c>
    </row>
    <row r="33" spans="1:15" ht="60">
      <c r="A33" s="14" t="s">
        <v>40</v>
      </c>
      <c r="B33" s="16" t="s">
        <v>32</v>
      </c>
      <c r="C33" s="21">
        <v>0</v>
      </c>
      <c r="D33" s="21">
        <v>0</v>
      </c>
      <c r="E33" s="21">
        <v>0</v>
      </c>
      <c r="F33" s="4">
        <f>B33-C33-D33-E33</f>
        <v>4738.5</v>
      </c>
      <c r="G33" s="17" t="s">
        <v>33</v>
      </c>
      <c r="H33" s="21">
        <v>0</v>
      </c>
      <c r="I33" s="21">
        <v>0</v>
      </c>
      <c r="J33" s="21">
        <v>0</v>
      </c>
      <c r="K33" s="4">
        <f>G33-H33-I33-J33</f>
        <v>5240.6</v>
      </c>
      <c r="L33" s="19">
        <f>G33/B33</f>
        <v>1.1059618022580986</v>
      </c>
      <c r="M33" s="2">
        <f t="shared" si="7"/>
        <v>502.10000000000036</v>
      </c>
      <c r="N33" s="19">
        <f>K33/F33</f>
        <v>1.1059618022580986</v>
      </c>
      <c r="O33" s="2">
        <f t="shared" si="9"/>
        <v>502.10000000000036</v>
      </c>
    </row>
    <row r="34" spans="1:15" ht="15">
      <c r="A34" s="12" t="s">
        <v>34</v>
      </c>
      <c r="B34" s="22"/>
      <c r="C34" s="22"/>
      <c r="D34" s="22"/>
      <c r="E34" s="21"/>
      <c r="F34" s="13"/>
      <c r="G34" s="22"/>
      <c r="H34" s="22"/>
      <c r="I34" s="22"/>
      <c r="J34" s="22"/>
      <c r="K34" s="22"/>
      <c r="L34" s="23"/>
      <c r="M34" s="2"/>
      <c r="N34" s="23"/>
      <c r="O34" s="2"/>
    </row>
    <row r="35" spans="1:15" ht="29.25" customHeight="1">
      <c r="A35" s="14" t="s">
        <v>35</v>
      </c>
      <c r="B35" s="4">
        <v>3893.3</v>
      </c>
      <c r="C35" s="21">
        <v>0</v>
      </c>
      <c r="D35" s="21">
        <v>0</v>
      </c>
      <c r="E35" s="21">
        <v>0</v>
      </c>
      <c r="F35" s="4">
        <f>B35-C35-D35-E35</f>
        <v>3893.3</v>
      </c>
      <c r="G35" s="4">
        <v>4076.4</v>
      </c>
      <c r="H35" s="21">
        <v>0</v>
      </c>
      <c r="I35" s="21">
        <v>0</v>
      </c>
      <c r="J35" s="21"/>
      <c r="K35" s="4">
        <f>G35-H35-I35-J35</f>
        <v>4076.4</v>
      </c>
      <c r="L35" s="19">
        <f>G35/B35</f>
        <v>1.0470295122389746</v>
      </c>
      <c r="M35" s="2">
        <f>G35-B35</f>
        <v>183.0999999999999</v>
      </c>
      <c r="N35" s="19">
        <f>K35/F35</f>
        <v>1.0470295122389746</v>
      </c>
      <c r="O35" s="2">
        <f>K35-F35</f>
        <v>183.0999999999999</v>
      </c>
    </row>
    <row r="36" spans="1:15" ht="42.75" customHeight="1">
      <c r="A36" s="18" t="s">
        <v>36</v>
      </c>
      <c r="B36" s="4">
        <v>1.8</v>
      </c>
      <c r="C36" s="4">
        <v>0</v>
      </c>
      <c r="D36" s="4">
        <v>0</v>
      </c>
      <c r="E36" s="4"/>
      <c r="F36" s="4">
        <f>B36-C36-D36</f>
        <v>1.8</v>
      </c>
      <c r="G36" s="4">
        <v>0.6</v>
      </c>
      <c r="H36" s="4">
        <v>0</v>
      </c>
      <c r="I36" s="4">
        <v>0</v>
      </c>
      <c r="J36" s="4">
        <v>0</v>
      </c>
      <c r="K36" s="4">
        <f>G36-H36-I36</f>
        <v>0.6</v>
      </c>
      <c r="L36" s="19">
        <f>G36/B36</f>
        <v>0.3333333333333333</v>
      </c>
      <c r="M36" s="2">
        <f>G36-B36</f>
        <v>-1.2000000000000002</v>
      </c>
      <c r="N36" s="19">
        <f>K36/F36</f>
        <v>0.3333333333333333</v>
      </c>
      <c r="O36" s="2">
        <f>K36-F36</f>
        <v>-1.2000000000000002</v>
      </c>
    </row>
    <row r="37" spans="1:15" ht="33.75" customHeight="1">
      <c r="A37" s="18" t="s">
        <v>37</v>
      </c>
      <c r="B37" s="4">
        <v>0.1</v>
      </c>
      <c r="C37" s="4">
        <v>0</v>
      </c>
      <c r="D37" s="4">
        <v>0</v>
      </c>
      <c r="E37" s="4">
        <v>0</v>
      </c>
      <c r="F37" s="4">
        <f>B37-C37-D37-E37</f>
        <v>0.1</v>
      </c>
      <c r="G37" s="4">
        <v>0.3</v>
      </c>
      <c r="H37" s="4">
        <v>0</v>
      </c>
      <c r="I37" s="4">
        <v>0</v>
      </c>
      <c r="J37" s="4">
        <v>0</v>
      </c>
      <c r="K37" s="4">
        <f>G37-H37-I37-J37</f>
        <v>0.3</v>
      </c>
      <c r="L37" s="19">
        <f>G37/B37</f>
        <v>2.9999999999999996</v>
      </c>
      <c r="M37" s="2">
        <f>G37-B37</f>
        <v>0.19999999999999998</v>
      </c>
      <c r="N37" s="19">
        <f>K37/F37</f>
        <v>2.9999999999999996</v>
      </c>
      <c r="O37" s="2">
        <f>K37-F37</f>
        <v>0.19999999999999998</v>
      </c>
    </row>
    <row r="48" spans="2:4" ht="15">
      <c r="B48" s="5"/>
      <c r="C48" s="5"/>
      <c r="D48" s="5"/>
    </row>
    <row r="49" spans="2:4" ht="15">
      <c r="B49" s="5"/>
      <c r="C49" s="5"/>
      <c r="D49" s="5"/>
    </row>
    <row r="50" spans="2:4" ht="15">
      <c r="B50" s="5"/>
      <c r="C50" s="5"/>
      <c r="D50" s="5"/>
    </row>
    <row r="51" spans="2:4" ht="15">
      <c r="B51" s="5"/>
      <c r="C51" s="5"/>
      <c r="D51" s="5"/>
    </row>
    <row r="52" spans="2:4" ht="15">
      <c r="B52" s="5"/>
      <c r="C52" s="5"/>
      <c r="D52" s="5"/>
    </row>
    <row r="53" spans="2:4" ht="15">
      <c r="B53" s="5"/>
      <c r="C53" s="5"/>
      <c r="D53" s="5"/>
    </row>
    <row r="54" spans="2:4" ht="15">
      <c r="B54" s="5"/>
      <c r="C54" s="5"/>
      <c r="D54" s="5"/>
    </row>
    <row r="55" spans="2:4" ht="15">
      <c r="B55" s="5"/>
      <c r="C55" s="5"/>
      <c r="D55" s="5"/>
    </row>
    <row r="56" spans="2:4" ht="15">
      <c r="B56" s="5"/>
      <c r="C56" s="5"/>
      <c r="D56" s="5"/>
    </row>
    <row r="57" spans="2:4" ht="15">
      <c r="B57" s="5"/>
      <c r="C57" s="5"/>
      <c r="D57" s="5"/>
    </row>
    <row r="58" spans="2:4" ht="15">
      <c r="B58" s="5"/>
      <c r="C58" s="5"/>
      <c r="D58" s="5"/>
    </row>
    <row r="59" spans="2:4" ht="15">
      <c r="B59" s="5"/>
      <c r="C59" s="5"/>
      <c r="D59" s="5"/>
    </row>
    <row r="60" spans="2:4" ht="15">
      <c r="B60" s="5"/>
      <c r="C60" s="5"/>
      <c r="D60" s="5"/>
    </row>
    <row r="61" spans="2:4" ht="15">
      <c r="B61" s="5"/>
      <c r="C61" s="5"/>
      <c r="D61" s="5"/>
    </row>
    <row r="62" spans="2:4" ht="15">
      <c r="B62" s="5"/>
      <c r="C62" s="5"/>
      <c r="D62" s="5"/>
    </row>
    <row r="63" spans="2:4" ht="15">
      <c r="B63" s="5"/>
      <c r="C63" s="5"/>
      <c r="D63" s="5"/>
    </row>
    <row r="64" spans="2:4" ht="15">
      <c r="B64" s="5"/>
      <c r="C64" s="5"/>
      <c r="D64" s="5"/>
    </row>
    <row r="65" spans="2:4" ht="15">
      <c r="B65" s="5"/>
      <c r="C65" s="5"/>
      <c r="D65" s="5"/>
    </row>
    <row r="66" spans="2:4" ht="15">
      <c r="B66" s="5"/>
      <c r="C66" s="5"/>
      <c r="D66" s="5"/>
    </row>
    <row r="67" spans="2:4" ht="15">
      <c r="B67" s="5"/>
      <c r="C67" s="5"/>
      <c r="D67" s="5"/>
    </row>
    <row r="68" spans="2:4" ht="15">
      <c r="B68" s="5"/>
      <c r="C68" s="5"/>
      <c r="D68" s="5"/>
    </row>
    <row r="69" spans="2:4" ht="15">
      <c r="B69" s="5"/>
      <c r="C69" s="5"/>
      <c r="D69" s="5"/>
    </row>
    <row r="70" spans="2:4" ht="15">
      <c r="B70" s="5"/>
      <c r="C70" s="5"/>
      <c r="D70" s="5"/>
    </row>
    <row r="71" spans="2:4" ht="15">
      <c r="B71" s="5"/>
      <c r="C71" s="5"/>
      <c r="D71" s="5"/>
    </row>
    <row r="72" spans="2:4" ht="15">
      <c r="B72" s="5"/>
      <c r="C72" s="5"/>
      <c r="D72" s="5"/>
    </row>
    <row r="73" spans="2:4" ht="15">
      <c r="B73" s="5"/>
      <c r="C73" s="5"/>
      <c r="D73" s="5"/>
    </row>
    <row r="74" spans="2:4" ht="15">
      <c r="B74" s="5"/>
      <c r="C74" s="5"/>
      <c r="D74" s="5"/>
    </row>
    <row r="75" spans="2:4" ht="15">
      <c r="B75" s="5"/>
      <c r="C75" s="5"/>
      <c r="D75" s="5"/>
    </row>
    <row r="76" spans="2:4" ht="15">
      <c r="B76" s="5"/>
      <c r="C76" s="5"/>
      <c r="D76" s="5"/>
    </row>
    <row r="77" spans="2:4" ht="15">
      <c r="B77" s="5"/>
      <c r="C77" s="5"/>
      <c r="D77" s="5"/>
    </row>
    <row r="78" spans="2:4" ht="15">
      <c r="B78" s="5"/>
      <c r="C78" s="5"/>
      <c r="D78" s="5"/>
    </row>
    <row r="79" spans="2:4" ht="15">
      <c r="B79" s="5"/>
      <c r="C79" s="5"/>
      <c r="D79" s="5"/>
    </row>
    <row r="80" spans="2:4" ht="15">
      <c r="B80" s="5"/>
      <c r="C80" s="5"/>
      <c r="D80" s="5"/>
    </row>
    <row r="81" spans="2:4" ht="15">
      <c r="B81" s="5"/>
      <c r="C81" s="5"/>
      <c r="D81" s="5"/>
    </row>
    <row r="82" spans="2:4" ht="15">
      <c r="B82" s="5"/>
      <c r="C82" s="5"/>
      <c r="D82" s="5"/>
    </row>
    <row r="83" spans="2:4" ht="15">
      <c r="B83" s="5"/>
      <c r="C83" s="5"/>
      <c r="D83" s="5"/>
    </row>
    <row r="84" spans="2:4" ht="15">
      <c r="B84" s="5"/>
      <c r="C84" s="5"/>
      <c r="D84" s="5"/>
    </row>
    <row r="85" spans="2:4" ht="15">
      <c r="B85" s="5"/>
      <c r="C85" s="5"/>
      <c r="D85" s="5"/>
    </row>
    <row r="86" spans="2:4" ht="15">
      <c r="B86" s="5"/>
      <c r="C86" s="5"/>
      <c r="D86" s="5"/>
    </row>
    <row r="87" spans="2:4" ht="15">
      <c r="B87" s="5"/>
      <c r="C87" s="5"/>
      <c r="D87" s="5"/>
    </row>
    <row r="88" spans="2:4" ht="15">
      <c r="B88" s="5"/>
      <c r="C88" s="5"/>
      <c r="D88" s="5"/>
    </row>
    <row r="89" spans="2:4" ht="15">
      <c r="B89" s="5"/>
      <c r="C89" s="5"/>
      <c r="D89" s="5"/>
    </row>
    <row r="90" spans="2:4" ht="15">
      <c r="B90" s="5"/>
      <c r="C90" s="5"/>
      <c r="D90" s="5"/>
    </row>
    <row r="91" spans="2:4" ht="15">
      <c r="B91" s="5"/>
      <c r="C91" s="5"/>
      <c r="D91" s="5"/>
    </row>
    <row r="92" spans="2:4" ht="15">
      <c r="B92" s="5"/>
      <c r="C92" s="5"/>
      <c r="D92" s="5"/>
    </row>
    <row r="93" spans="2:4" ht="15">
      <c r="B93" s="5"/>
      <c r="C93" s="5"/>
      <c r="D93" s="5"/>
    </row>
    <row r="94" spans="2:4" ht="15">
      <c r="B94" s="5"/>
      <c r="C94" s="5"/>
      <c r="D94" s="5"/>
    </row>
    <row r="95" spans="2:4" ht="15">
      <c r="B95" s="5"/>
      <c r="C95" s="5"/>
      <c r="D95" s="5"/>
    </row>
    <row r="96" spans="2:4" ht="15">
      <c r="B96" s="5"/>
      <c r="C96" s="5"/>
      <c r="D96" s="5"/>
    </row>
    <row r="97" spans="2:4" ht="15">
      <c r="B97" s="5"/>
      <c r="C97" s="5"/>
      <c r="D97" s="5"/>
    </row>
    <row r="98" spans="2:4" ht="15">
      <c r="B98" s="5"/>
      <c r="C98" s="5"/>
      <c r="D98" s="5"/>
    </row>
    <row r="99" spans="2:4" ht="15">
      <c r="B99" s="5"/>
      <c r="C99" s="5"/>
      <c r="D99" s="5"/>
    </row>
    <row r="100" spans="2:4" ht="15">
      <c r="B100" s="5"/>
      <c r="C100" s="5"/>
      <c r="D100" s="5"/>
    </row>
    <row r="101" spans="2:4" ht="15">
      <c r="B101" s="5"/>
      <c r="C101" s="5"/>
      <c r="D101" s="5"/>
    </row>
  </sheetData>
  <sheetProtection/>
  <mergeCells count="7">
    <mergeCell ref="A1:O1"/>
    <mergeCell ref="O3:O4"/>
    <mergeCell ref="B3:F3"/>
    <mergeCell ref="G3:K3"/>
    <mergeCell ref="L3:L4"/>
    <mergeCell ref="M3:M4"/>
    <mergeCell ref="N3:N4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УФНС России по Томской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Крестинина Елена Алексеевна</dc:creator>
  <cp:keywords/>
  <dc:description/>
  <cp:lastModifiedBy>Гопнер Ирина Геннадьевна</cp:lastModifiedBy>
  <dcterms:created xsi:type="dcterms:W3CDTF">2015-09-10T09:50:01Z</dcterms:created>
  <dcterms:modified xsi:type="dcterms:W3CDTF">2015-09-17T06:43:17Z</dcterms:modified>
  <cp:category/>
  <cp:version/>
  <cp:contentType/>
  <cp:contentStatus/>
</cp:coreProperties>
</file>