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6720"/>
  </bookViews>
  <sheets>
    <sheet name="Лист1" sheetId="1" r:id="rId1"/>
  </sheets>
  <definedNames>
    <definedName name="_xlnm.Print_Area" localSheetId="0">Лист1!$A$1:$O$34</definedName>
  </definedNames>
  <calcPr calcId="145621"/>
</workbook>
</file>

<file path=xl/calcChain.xml><?xml version="1.0" encoding="utf-8"?>
<calcChain xmlns="http://schemas.openxmlformats.org/spreadsheetml/2006/main">
  <c r="M34" i="1" l="1"/>
  <c r="L34" i="1"/>
  <c r="K34" i="1"/>
  <c r="O34" i="1" s="1"/>
  <c r="F34" i="1"/>
  <c r="M33" i="1"/>
  <c r="L33" i="1"/>
  <c r="K33" i="1"/>
  <c r="O33" i="1" s="1"/>
  <c r="F33" i="1"/>
  <c r="N33" i="1" s="1"/>
  <c r="M32" i="1"/>
  <c r="L32" i="1"/>
  <c r="K32" i="1"/>
  <c r="O32" i="1" s="1"/>
  <c r="F32" i="1"/>
  <c r="N32" i="1" s="1"/>
  <c r="M30" i="1"/>
  <c r="L30" i="1"/>
  <c r="K30" i="1"/>
  <c r="O30" i="1" s="1"/>
  <c r="F30" i="1"/>
  <c r="N30" i="1" s="1"/>
  <c r="N29" i="1"/>
  <c r="M29" i="1"/>
  <c r="L29" i="1"/>
  <c r="K29" i="1"/>
  <c r="O29" i="1" s="1"/>
  <c r="M28" i="1"/>
  <c r="L28" i="1"/>
  <c r="K28" i="1"/>
  <c r="N28" i="1" s="1"/>
  <c r="F28" i="1"/>
  <c r="M27" i="1"/>
  <c r="L27" i="1"/>
  <c r="K27" i="1"/>
  <c r="N27" i="1" s="1"/>
  <c r="F27" i="1"/>
  <c r="K26" i="1"/>
  <c r="J26" i="1"/>
  <c r="I26" i="1"/>
  <c r="H26" i="1"/>
  <c r="G26" i="1"/>
  <c r="L26" i="1" s="1"/>
  <c r="E26" i="1"/>
  <c r="D26" i="1"/>
  <c r="C26" i="1"/>
  <c r="B26" i="1"/>
  <c r="F26" i="1" s="1"/>
  <c r="M25" i="1"/>
  <c r="L25" i="1"/>
  <c r="K25" i="1"/>
  <c r="N25" i="1" s="1"/>
  <c r="F25" i="1"/>
  <c r="M24" i="1"/>
  <c r="K24" i="1"/>
  <c r="O24" i="1" s="1"/>
  <c r="F24" i="1"/>
  <c r="K23" i="1"/>
  <c r="J23" i="1"/>
  <c r="I23" i="1"/>
  <c r="H23" i="1"/>
  <c r="G23" i="1"/>
  <c r="L23" i="1" s="1"/>
  <c r="E23" i="1"/>
  <c r="D23" i="1"/>
  <c r="C23" i="1"/>
  <c r="B23" i="1"/>
  <c r="F23" i="1" s="1"/>
  <c r="M22" i="1"/>
  <c r="L22" i="1"/>
  <c r="K22" i="1"/>
  <c r="N22" i="1" s="1"/>
  <c r="F22" i="1"/>
  <c r="M21" i="1"/>
  <c r="L21" i="1"/>
  <c r="K21" i="1"/>
  <c r="N21" i="1" s="1"/>
  <c r="F21" i="1"/>
  <c r="M20" i="1"/>
  <c r="L20" i="1"/>
  <c r="K20" i="1"/>
  <c r="N20" i="1" s="1"/>
  <c r="F20" i="1"/>
  <c r="M18" i="1"/>
  <c r="L18" i="1"/>
  <c r="K18" i="1"/>
  <c r="N18" i="1" s="1"/>
  <c r="F18" i="1"/>
  <c r="M17" i="1"/>
  <c r="L17" i="1"/>
  <c r="K17" i="1"/>
  <c r="N17" i="1" s="1"/>
  <c r="F17" i="1"/>
  <c r="M16" i="1"/>
  <c r="L16" i="1"/>
  <c r="K16" i="1"/>
  <c r="N16" i="1" s="1"/>
  <c r="F16" i="1"/>
  <c r="K15" i="1"/>
  <c r="N15" i="1" s="1"/>
  <c r="J15" i="1"/>
  <c r="I15" i="1"/>
  <c r="H15" i="1"/>
  <c r="G15" i="1"/>
  <c r="L15" i="1" s="1"/>
  <c r="F15" i="1"/>
  <c r="E15" i="1"/>
  <c r="D15" i="1"/>
  <c r="C15" i="1"/>
  <c r="B15" i="1"/>
  <c r="M13" i="1"/>
  <c r="L13" i="1"/>
  <c r="K13" i="1"/>
  <c r="N13" i="1" s="1"/>
  <c r="F13" i="1"/>
  <c r="M12" i="1"/>
  <c r="L12" i="1"/>
  <c r="K12" i="1"/>
  <c r="N12" i="1" s="1"/>
  <c r="M11" i="1"/>
  <c r="L11" i="1"/>
  <c r="K11" i="1"/>
  <c r="O11" i="1" s="1"/>
  <c r="F11" i="1"/>
  <c r="N11" i="1" s="1"/>
  <c r="J10" i="1"/>
  <c r="I10" i="1"/>
  <c r="H10" i="1"/>
  <c r="G10" i="1"/>
  <c r="M10" i="1" s="1"/>
  <c r="F10" i="1"/>
  <c r="E10" i="1"/>
  <c r="D10" i="1"/>
  <c r="C10" i="1"/>
  <c r="B10" i="1"/>
  <c r="L10" i="1" s="1"/>
  <c r="J8" i="1"/>
  <c r="I8" i="1"/>
  <c r="H8" i="1"/>
  <c r="G8" i="1"/>
  <c r="M8" i="1" s="1"/>
  <c r="E8" i="1"/>
  <c r="D8" i="1"/>
  <c r="C8" i="1"/>
  <c r="B8" i="1"/>
  <c r="L8" i="1" s="1"/>
  <c r="J7" i="1"/>
  <c r="I7" i="1"/>
  <c r="H7" i="1"/>
  <c r="G7" i="1"/>
  <c r="M7" i="1" s="1"/>
  <c r="F7" i="1"/>
  <c r="E7" i="1"/>
  <c r="D7" i="1"/>
  <c r="C7" i="1"/>
  <c r="B7" i="1"/>
  <c r="L7" i="1" s="1"/>
  <c r="J5" i="1"/>
  <c r="I5" i="1"/>
  <c r="H5" i="1"/>
  <c r="G5" i="1"/>
  <c r="M5" i="1" s="1"/>
  <c r="E5" i="1"/>
  <c r="D5" i="1"/>
  <c r="C5" i="1"/>
  <c r="B5" i="1"/>
  <c r="L5" i="1" s="1"/>
  <c r="N23" i="1" l="1"/>
  <c r="N26" i="1"/>
  <c r="N34" i="1"/>
  <c r="F8" i="1"/>
  <c r="F5" i="1" s="1"/>
  <c r="O12" i="1"/>
  <c r="O13" i="1"/>
  <c r="M15" i="1"/>
  <c r="O15" i="1"/>
  <c r="O16" i="1"/>
  <c r="O17" i="1"/>
  <c r="O18" i="1"/>
  <c r="O20" i="1"/>
  <c r="O21" i="1"/>
  <c r="O22" i="1"/>
  <c r="M23" i="1"/>
  <c r="O23" i="1"/>
  <c r="O25" i="1"/>
  <c r="M26" i="1"/>
  <c r="O26" i="1"/>
  <c r="O27" i="1"/>
  <c r="O28" i="1"/>
  <c r="K8" i="1"/>
  <c r="K10" i="1"/>
  <c r="O8" i="1" l="1"/>
  <c r="N8" i="1"/>
  <c r="O10" i="1"/>
  <c r="K7" i="1"/>
  <c r="N10" i="1"/>
  <c r="O7" i="1" l="1"/>
  <c r="K5" i="1"/>
  <c r="N7" i="1"/>
  <c r="O5" i="1" l="1"/>
  <c r="N5" i="1"/>
</calcChain>
</file>

<file path=xl/sharedStrings.xml><?xml version="1.0" encoding="utf-8"?>
<sst xmlns="http://schemas.openxmlformats.org/spreadsheetml/2006/main" count="47" uniqueCount="36">
  <si>
    <t>Динамика поступлений  по УФНС России по Томской области</t>
  </si>
  <si>
    <t>2015 год</t>
  </si>
  <si>
    <t>2016 год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</si>
  <si>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</si>
  <si>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</si>
  <si>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</si>
  <si>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</si>
  <si>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На 01.07.2015г.</t>
  </si>
  <si>
    <t>МРИ 1</t>
  </si>
  <si>
    <t>МРИ 2</t>
  </si>
  <si>
    <t>Другие МРИ по КН</t>
  </si>
  <si>
    <t>На 01.07.2015г. без переданных</t>
  </si>
  <si>
    <t>На 01.07.2016г.</t>
  </si>
  <si>
    <t>На 01.07.2016г. без переданных</t>
  </si>
  <si>
    <t>Всего поступило в бюджетную систему</t>
  </si>
  <si>
    <t xml:space="preserve">               в том числе:</t>
  </si>
  <si>
    <t>Налоги и сборы в консолидированный бюджет РФ</t>
  </si>
  <si>
    <t>Государственные внебюджетные фонды</t>
  </si>
  <si>
    <t xml:space="preserve">   Налоги и сборы- всего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</si>
  <si>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</si>
  <si>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</si>
  <si>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</si>
  <si>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</si>
  <si>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</si>
  <si>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</si>
  <si>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</si>
  <si>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</si>
  <si>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из респ.Беларусь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</si>
  <si>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</si>
  <si>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</si>
  <si>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 ФБ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</si>
  <si>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</si>
  <si>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</si>
  <si>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</si>
  <si>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     ( за счет ЕСН, без расходов на государственное социальное страхование)</t>
  </si>
  <si>
    <t>Государственные внебюджетные фонды      ( за счет налогов со специальным налоговым режимом)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</si>
</sst>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164" fontId="0" fillId="0" borderId="0" xfId="0" applyNumberFormat="1" applyFill="1"/>
    <xf numFmtId="165" fontId="3" fillId="0" borderId="1" xfId="0" applyNumberFormat="1" applyFont="1" applyFill="1" applyBorder="1"/>
    <xf numFmtId="166" fontId="3" fillId="0" borderId="1" xfId="0" applyNumberFormat="1" applyFont="1" applyFill="1" applyBorder="1"/>
    <xf numFmtId="165" fontId="7" fillId="0" borderId="1" xfId="0" applyNumberFormat="1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0" fillId="0" borderId="0" xfId="0" applyFill="1"/>
    <xf numFmtId="0" fontId="8" fillId="0" borderId="1" xfId="1" applyFont="1" applyFill="1" applyBorder="1" applyAlignment="1">
      <alignment wrapText="1" shrinkToFit="1"/>
    </xf>
    <xf numFmtId="0" fontId="3" fillId="0" borderId="1" xfId="1" applyNumberFormat="1" applyFont="1" applyFill="1" applyBorder="1" applyAlignment="1">
      <alignment horizontal="right"/>
    </xf>
    <xf numFmtId="164" fontId="7" fillId="0" borderId="1" xfId="1" applyNumberFormat="1" applyFill="1" applyBorder="1"/>
    <xf numFmtId="164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right"/>
    </xf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 applyAlignment="1">
      <alignment wrapText="1" shrinkToFit="1"/>
    </xf>
    <xf numFmtId="49" fontId="3" fillId="0" borderId="1" xfId="1" applyNumberFormat="1" applyFont="1" applyFill="1" applyBorder="1" applyAlignment="1">
      <alignment horizontal="center"/>
    </xf>
    <xf numFmtId="49" fontId="7" fillId="0" borderId="1" xfId="1" applyNumberFormat="1" applyFill="1" applyBorder="1" applyAlignment="1">
      <alignment horizontal="center"/>
    </xf>
    <xf numFmtId="49" fontId="7" fillId="0" borderId="1" xfId="1" applyNumberFormat="1" applyFill="1" applyBorder="1" applyAlignment="1">
      <alignment horizontal="right"/>
    </xf>
    <xf numFmtId="0" fontId="0" fillId="0" borderId="1" xfId="0" applyFill="1" applyBorder="1"/>
    <xf numFmtId="164" fontId="0" fillId="0" borderId="1" xfId="0" applyNumberFormat="1" applyFill="1" applyBorder="1" applyAlignment="1">
      <alignment wrapText="1" shrinkToFit="1"/>
    </xf>
    <xf numFmtId="164" fontId="0" fillId="0" borderId="1" xfId="0" applyNumberFormat="1" applyFill="1" applyBorder="1"/>
    <xf numFmtId="0" fontId="2" fillId="0" borderId="1" xfId="0" applyFont="1" applyFill="1" applyBorder="1" applyAlignment="1">
      <alignment wrapText="1" shrinkToFit="1"/>
    </xf>
    <xf numFmtId="0" fontId="0" fillId="0" borderId="1" xfId="0" applyFill="1" applyBorder="1" applyAlignment="1">
      <alignment wrapText="1" shrinkToFit="1"/>
    </xf>
    <xf numFmtId="0" fontId="2" fillId="0" borderId="1" xfId="0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/>
    <xf numFmtId="165" fontId="5" fillId="0" borderId="1" xfId="0" applyNumberFormat="1" applyFont="1" applyFill="1" applyBorder="1"/>
    <xf numFmtId="166" fontId="5" fillId="0" borderId="1" xfId="0" applyNumberFormat="1" applyFont="1" applyFill="1" applyBorder="1"/>
    <xf numFmtId="0" fontId="4" fillId="0" borderId="0" xfId="0" applyFont="1" applyFill="1"/>
    <xf numFmtId="0" fontId="6" fillId="0" borderId="1" xfId="0" applyFont="1" applyFill="1" applyBorder="1"/>
    <xf numFmtId="164" fontId="7" fillId="0" borderId="1" xfId="0" applyNumberFormat="1" applyFont="1" applyFill="1" applyBorder="1"/>
    <xf numFmtId="165" fontId="4" fillId="0" borderId="1" xfId="0" applyNumberFormat="1" applyFont="1" applyFill="1" applyBorder="1"/>
    <xf numFmtId="0" fontId="5" fillId="0" borderId="1" xfId="0" applyFont="1" applyFill="1" applyBorder="1" applyAlignment="1">
      <alignment wrapText="1" shrinkToFit="1"/>
    </xf>
    <xf numFmtId="164" fontId="5" fillId="0" borderId="1" xfId="0" applyNumberFormat="1" applyFont="1" applyFill="1" applyBorder="1"/>
    <xf numFmtId="0" fontId="3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 shrinkToFit="1"/>
    </xf>
    <xf numFmtId="164" fontId="1" fillId="0" borderId="5" xfId="0" applyNumberFormat="1" applyFont="1" applyFill="1" applyBorder="1" applyAlignment="1">
      <alignment horizontal="center" wrapText="1" shrinkToFit="1"/>
    </xf>
    <xf numFmtId="164" fontId="0" fillId="0" borderId="4" xfId="0" applyNumberFormat="1" applyFill="1" applyBorder="1" applyAlignment="1">
      <alignment horizontal="center" wrapText="1" shrinkToFit="1"/>
    </xf>
    <xf numFmtId="164" fontId="0" fillId="0" borderId="5" xfId="0" applyNumberForma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view="pageBreakPreview" zoomScale="76" zoomScaleNormal="100" zoomScaleSheetLayoutView="76" workbookViewId="0">
      <selection activeCell="G5" sqref="G5"/>
    </sheetView>
  </sheetViews>
  <sheetFormatPr defaultRowHeight="15" x14ac:dyDescent="0.25"/>
  <cols>
    <col min="1" max="1" width="33.28515625" style="7" customWidth="1"/>
    <col min="2" max="2" width="12.140625" style="1" customWidth="1"/>
    <col min="3" max="3" width="9.7109375" style="1" customWidth="1"/>
    <col min="4" max="4" width="9.42578125" style="1" customWidth="1"/>
    <col min="5" max="5" width="11" style="1" customWidth="1"/>
    <col min="6" max="6" width="13.7109375" style="1" customWidth="1"/>
    <col min="7" max="7" width="13.28515625" style="1" customWidth="1"/>
    <col min="8" max="8" width="9.85546875" style="1" customWidth="1"/>
    <col min="9" max="9" width="8.85546875" style="1" customWidth="1"/>
    <col min="10" max="10" width="9" style="1" customWidth="1"/>
    <col min="11" max="11" width="13.85546875" style="1" customWidth="1"/>
    <col min="12" max="12" width="11.7109375" style="1" customWidth="1"/>
    <col min="13" max="13" width="10.42578125" style="1" customWidth="1"/>
    <col min="14" max="14" width="11.28515625" style="7" customWidth="1"/>
    <col min="15" max="15" width="11.7109375" style="7" customWidth="1"/>
    <col min="16" max="16384" width="9.140625" style="7"/>
  </cols>
  <sheetData>
    <row r="1" spans="1:15" x14ac:dyDescent="0.25">
      <c r="B1" s="1" t="s">
        <v>0</v>
      </c>
    </row>
    <row r="3" spans="1:15" x14ac:dyDescent="0.25">
      <c r="A3" s="19"/>
      <c r="B3" s="37" t="s">
        <v>1</v>
      </c>
      <c r="C3" s="38"/>
      <c r="D3" s="38"/>
      <c r="E3" s="38"/>
      <c r="F3" s="38"/>
      <c r="G3" s="37" t="s">
        <v>2</v>
      </c>
      <c r="H3" s="38"/>
      <c r="I3" s="38"/>
      <c r="J3" s="38"/>
      <c r="K3" s="38"/>
      <c r="L3" s="39" t="s">
        <v>3</v>
      </c>
      <c r="M3" s="41" t="s">
        <v>4</v>
      </c>
      <c r="N3" s="43" t="s">
        <v>5</v>
      </c>
      <c r="O3" s="41" t="s">
        <v>4</v>
      </c>
    </row>
    <row r="4" spans="1:15" ht="60" x14ac:dyDescent="0.25">
      <c r="A4" s="19" t="s">
        <v>6</v>
      </c>
      <c r="B4" s="20" t="s">
        <v>7</v>
      </c>
      <c r="C4" s="21" t="s">
        <v>8</v>
      </c>
      <c r="D4" s="21" t="s">
        <v>9</v>
      </c>
      <c r="E4" s="20" t="s">
        <v>10</v>
      </c>
      <c r="F4" s="20" t="s">
        <v>11</v>
      </c>
      <c r="G4" s="20" t="s">
        <v>12</v>
      </c>
      <c r="H4" s="21" t="s">
        <v>8</v>
      </c>
      <c r="I4" s="21" t="s">
        <v>9</v>
      </c>
      <c r="J4" s="20" t="s">
        <v>10</v>
      </c>
      <c r="K4" s="20" t="s">
        <v>13</v>
      </c>
      <c r="L4" s="40"/>
      <c r="M4" s="42"/>
      <c r="N4" s="43"/>
      <c r="O4" s="42"/>
    </row>
    <row r="5" spans="1:15" ht="31.5" x14ac:dyDescent="0.25">
      <c r="A5" s="22" t="s">
        <v>14</v>
      </c>
      <c r="B5" s="6">
        <f>B7+B8</f>
        <v>77531</v>
      </c>
      <c r="C5" s="6">
        <f>C7+C8</f>
        <v>33616</v>
      </c>
      <c r="D5" s="6">
        <f>D7+D8</f>
        <v>8368.4</v>
      </c>
      <c r="E5" s="6">
        <f>E7+E8</f>
        <v>613.29999999999995</v>
      </c>
      <c r="F5" s="6">
        <f t="shared" ref="F5:K5" si="0">F7+F8</f>
        <v>34933.199999999997</v>
      </c>
      <c r="G5" s="6">
        <f t="shared" si="0"/>
        <v>67368.699999999983</v>
      </c>
      <c r="H5" s="6">
        <f t="shared" si="0"/>
        <v>25591.8</v>
      </c>
      <c r="I5" s="6">
        <f t="shared" si="0"/>
        <v>5946.9</v>
      </c>
      <c r="J5" s="6">
        <f t="shared" si="0"/>
        <v>476.8</v>
      </c>
      <c r="K5" s="6">
        <f t="shared" si="0"/>
        <v>35353.199999999997</v>
      </c>
      <c r="L5" s="2">
        <f>G5/B5</f>
        <v>0.86892597799589821</v>
      </c>
      <c r="M5" s="3">
        <f>G5-B5</f>
        <v>-10162.300000000017</v>
      </c>
      <c r="N5" s="2">
        <f>K5/F5</f>
        <v>1.0120229466524682</v>
      </c>
      <c r="O5" s="3">
        <f>K5-F5</f>
        <v>420</v>
      </c>
    </row>
    <row r="6" spans="1:15" x14ac:dyDescent="0.25">
      <c r="A6" s="19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"/>
      <c r="M6" s="3"/>
      <c r="N6" s="2"/>
      <c r="O6" s="3"/>
    </row>
    <row r="7" spans="1:15" ht="30" x14ac:dyDescent="0.25">
      <c r="A7" s="23" t="s">
        <v>16</v>
      </c>
      <c r="B7" s="6">
        <f>B10</f>
        <v>77530.5</v>
      </c>
      <c r="C7" s="6">
        <f>C10</f>
        <v>33616</v>
      </c>
      <c r="D7" s="6">
        <f>D10</f>
        <v>8368.4</v>
      </c>
      <c r="E7" s="6">
        <f t="shared" ref="E7:K7" si="1">E10</f>
        <v>613.29999999999995</v>
      </c>
      <c r="F7" s="6">
        <f>F10</f>
        <v>34932.699999999997</v>
      </c>
      <c r="G7" s="6">
        <f t="shared" si="1"/>
        <v>67368.299999999988</v>
      </c>
      <c r="H7" s="6">
        <f t="shared" si="1"/>
        <v>25591.8</v>
      </c>
      <c r="I7" s="6">
        <f t="shared" si="1"/>
        <v>5946.9</v>
      </c>
      <c r="J7" s="6">
        <f t="shared" si="1"/>
        <v>476.8</v>
      </c>
      <c r="K7" s="6">
        <f t="shared" si="1"/>
        <v>35352.799999999996</v>
      </c>
      <c r="L7" s="2">
        <f>G7/B7</f>
        <v>0.86892642250469154</v>
      </c>
      <c r="M7" s="3">
        <f>G7-B7</f>
        <v>-10162.200000000012</v>
      </c>
      <c r="N7" s="2">
        <f>K7/F7</f>
        <v>1.0120259813870671</v>
      </c>
      <c r="O7" s="3">
        <f>K7-F7</f>
        <v>420.09999999999854</v>
      </c>
    </row>
    <row r="8" spans="1:15" ht="30" x14ac:dyDescent="0.25">
      <c r="A8" s="23" t="s">
        <v>17</v>
      </c>
      <c r="B8" s="6">
        <f>B33+B34</f>
        <v>0.5</v>
      </c>
      <c r="C8" s="6">
        <f>C33+C34</f>
        <v>0</v>
      </c>
      <c r="D8" s="6">
        <f>D33+D34</f>
        <v>0</v>
      </c>
      <c r="E8" s="6">
        <f>E33+E34</f>
        <v>0</v>
      </c>
      <c r="F8" s="6">
        <f>B8-C8-D8</f>
        <v>0.5</v>
      </c>
      <c r="G8" s="6">
        <f>G33+G34</f>
        <v>0.4</v>
      </c>
      <c r="H8" s="6">
        <f>H33+H34</f>
        <v>0</v>
      </c>
      <c r="I8" s="6">
        <f>I33+I34</f>
        <v>0</v>
      </c>
      <c r="J8" s="6">
        <f>J33+J34</f>
        <v>0</v>
      </c>
      <c r="K8" s="6">
        <f>G8-H8-I8</f>
        <v>0.4</v>
      </c>
      <c r="L8" s="2">
        <f>G8/B8</f>
        <v>0.8</v>
      </c>
      <c r="M8" s="3">
        <f>G8-B8</f>
        <v>-9.9999999999999978E-2</v>
      </c>
      <c r="N8" s="2">
        <f>K8/F8</f>
        <v>0.8</v>
      </c>
      <c r="O8" s="3">
        <f>K8-F8</f>
        <v>-9.9999999999999978E-2</v>
      </c>
    </row>
    <row r="9" spans="1:15" x14ac:dyDescent="0.25">
      <c r="A9" s="19"/>
      <c r="B9" s="21"/>
      <c r="C9" s="21"/>
      <c r="D9" s="21"/>
      <c r="E9" s="21"/>
      <c r="F9" s="21"/>
      <c r="G9" s="21"/>
      <c r="H9" s="21"/>
      <c r="I9" s="21"/>
      <c r="J9" s="21"/>
      <c r="K9" s="21"/>
      <c r="L9" s="2"/>
      <c r="M9" s="3"/>
      <c r="N9" s="2"/>
      <c r="O9" s="3"/>
    </row>
    <row r="10" spans="1:15" ht="15.75" x14ac:dyDescent="0.25">
      <c r="A10" s="24" t="s">
        <v>18</v>
      </c>
      <c r="B10" s="6">
        <f>SUM(B11:B12)</f>
        <v>77530.5</v>
      </c>
      <c r="C10" s="6">
        <f>SUM(C11:C12)</f>
        <v>33616</v>
      </c>
      <c r="D10" s="6">
        <f>SUM(D11:D12)</f>
        <v>8368.4</v>
      </c>
      <c r="E10" s="6">
        <f t="shared" ref="E10:K10" si="2">SUM(E11:E12)</f>
        <v>613.29999999999995</v>
      </c>
      <c r="F10" s="6">
        <f t="shared" si="2"/>
        <v>34932.699999999997</v>
      </c>
      <c r="G10" s="6">
        <f t="shared" si="2"/>
        <v>67368.299999999988</v>
      </c>
      <c r="H10" s="6">
        <f t="shared" si="2"/>
        <v>25591.8</v>
      </c>
      <c r="I10" s="6">
        <f t="shared" si="2"/>
        <v>5946.9</v>
      </c>
      <c r="J10" s="6">
        <f t="shared" si="2"/>
        <v>476.8</v>
      </c>
      <c r="K10" s="6">
        <f t="shared" si="2"/>
        <v>35352.799999999996</v>
      </c>
      <c r="L10" s="2">
        <f>G10/B10</f>
        <v>0.86892642250469154</v>
      </c>
      <c r="M10" s="3">
        <f>G10-B10</f>
        <v>-10162.200000000012</v>
      </c>
      <c r="N10" s="2">
        <f>K10/F10</f>
        <v>1.0120259813870671</v>
      </c>
      <c r="O10" s="3">
        <f>K10-F10</f>
        <v>420.09999999999854</v>
      </c>
    </row>
    <row r="11" spans="1:15" s="29" customFormat="1" ht="12.75" x14ac:dyDescent="0.2">
      <c r="A11" s="25" t="s">
        <v>19</v>
      </c>
      <c r="B11" s="26">
        <v>54249.2</v>
      </c>
      <c r="C11" s="26">
        <v>29626.3</v>
      </c>
      <c r="D11" s="26">
        <v>7424.4</v>
      </c>
      <c r="E11" s="26"/>
      <c r="F11" s="26">
        <f>B11-C11-D11-E11</f>
        <v>17198.5</v>
      </c>
      <c r="G11" s="26">
        <v>41579.199999999997</v>
      </c>
      <c r="H11" s="26">
        <v>20974.799999999999</v>
      </c>
      <c r="I11" s="26">
        <v>5147</v>
      </c>
      <c r="J11" s="26">
        <v>0</v>
      </c>
      <c r="K11" s="26">
        <f>G11-H11-I11</f>
        <v>15457.399999999998</v>
      </c>
      <c r="L11" s="27">
        <f>G11/B11</f>
        <v>0.7664481688209227</v>
      </c>
      <c r="M11" s="28">
        <f>G11-B11</f>
        <v>-12670</v>
      </c>
      <c r="N11" s="27">
        <f>K11/F11</f>
        <v>0.89876442713027282</v>
      </c>
      <c r="O11" s="28">
        <f>K11-F11</f>
        <v>-1741.1000000000022</v>
      </c>
    </row>
    <row r="12" spans="1:15" x14ac:dyDescent="0.25">
      <c r="A12" s="30" t="s">
        <v>20</v>
      </c>
      <c r="B12" s="21">
        <v>23281.3</v>
      </c>
      <c r="C12" s="21">
        <v>3989.7</v>
      </c>
      <c r="D12" s="21">
        <v>944</v>
      </c>
      <c r="E12" s="21">
        <v>613.29999999999995</v>
      </c>
      <c r="F12" s="31">
        <v>17734.2</v>
      </c>
      <c r="G12" s="21">
        <v>25789.1</v>
      </c>
      <c r="H12" s="21">
        <v>4617</v>
      </c>
      <c r="I12" s="21">
        <v>799.9</v>
      </c>
      <c r="J12" s="21">
        <v>476.8</v>
      </c>
      <c r="K12" s="21">
        <f>G12-H12-I12-J12</f>
        <v>19895.399999999998</v>
      </c>
      <c r="L12" s="2">
        <f>G12/B12</f>
        <v>1.1077173525533368</v>
      </c>
      <c r="M12" s="3">
        <f>G12-B12</f>
        <v>2507.7999999999993</v>
      </c>
      <c r="N12" s="2">
        <f>K12/F12</f>
        <v>1.1218662245830089</v>
      </c>
      <c r="O12" s="3">
        <f>K12-F12</f>
        <v>2161.1999999999971</v>
      </c>
    </row>
    <row r="13" spans="1:15" x14ac:dyDescent="0.25">
      <c r="A13" s="30" t="s">
        <v>21</v>
      </c>
      <c r="B13" s="21">
        <v>3667.1</v>
      </c>
      <c r="C13" s="21">
        <v>30</v>
      </c>
      <c r="D13" s="21">
        <v>29.6</v>
      </c>
      <c r="E13" s="21">
        <v>0</v>
      </c>
      <c r="F13" s="31">
        <f>B13-C13-D13-E13</f>
        <v>3607.5</v>
      </c>
      <c r="G13" s="21">
        <v>3911.1</v>
      </c>
      <c r="H13" s="21">
        <v>35.200000000000003</v>
      </c>
      <c r="I13" s="21">
        <v>71</v>
      </c>
      <c r="J13" s="21">
        <v>0</v>
      </c>
      <c r="K13" s="21">
        <f>G13-H13-I13-J13</f>
        <v>3804.9</v>
      </c>
      <c r="L13" s="2">
        <f>G13/B13</f>
        <v>1.0665375910119712</v>
      </c>
      <c r="M13" s="3">
        <f>G13-B13</f>
        <v>244</v>
      </c>
      <c r="N13" s="2">
        <f>K13/F13</f>
        <v>1.0547193347193347</v>
      </c>
      <c r="O13" s="3">
        <f>K13-F13</f>
        <v>197.40000000000009</v>
      </c>
    </row>
    <row r="14" spans="1:15" x14ac:dyDescent="0.25">
      <c r="A14" s="19" t="s">
        <v>22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"/>
      <c r="M14" s="3"/>
      <c r="N14" s="2"/>
      <c r="O14" s="3"/>
    </row>
    <row r="15" spans="1:15" x14ac:dyDescent="0.25">
      <c r="A15" s="5" t="s">
        <v>23</v>
      </c>
      <c r="B15" s="6">
        <f>SUM(B16:B17)</f>
        <v>9490.2000000000007</v>
      </c>
      <c r="C15" s="6">
        <f>SUM(C16:C17)</f>
        <v>4385.6000000000004</v>
      </c>
      <c r="D15" s="6">
        <f>SUM(D16:D17)</f>
        <v>828.8</v>
      </c>
      <c r="E15" s="6">
        <f t="shared" ref="E15:J15" si="3">SUM(E16:E17)</f>
        <v>613.29999999999995</v>
      </c>
      <c r="F15" s="6">
        <f t="shared" si="3"/>
        <v>3662.4999999999995</v>
      </c>
      <c r="G15" s="6">
        <f t="shared" si="3"/>
        <v>11062.7</v>
      </c>
      <c r="H15" s="6">
        <f t="shared" si="3"/>
        <v>5105.0999999999995</v>
      </c>
      <c r="I15" s="6">
        <f t="shared" si="3"/>
        <v>540.6</v>
      </c>
      <c r="J15" s="6">
        <f t="shared" si="3"/>
        <v>476.7</v>
      </c>
      <c r="K15" s="6">
        <f>SUM(K16:K17)</f>
        <v>4940.3</v>
      </c>
      <c r="L15" s="2">
        <f>G15/B15</f>
        <v>1.1656972455796506</v>
      </c>
      <c r="M15" s="3">
        <f>G15-B15</f>
        <v>1572.5</v>
      </c>
      <c r="N15" s="2">
        <f>K15/F15</f>
        <v>1.3488873720136521</v>
      </c>
      <c r="O15" s="3">
        <f>K15-F15</f>
        <v>1277.8000000000006</v>
      </c>
    </row>
    <row r="16" spans="1:15" s="29" customFormat="1" ht="12.75" x14ac:dyDescent="0.2">
      <c r="A16" s="25" t="s">
        <v>19</v>
      </c>
      <c r="B16" s="26">
        <v>729.2</v>
      </c>
      <c r="C16" s="26">
        <v>480.3</v>
      </c>
      <c r="D16" s="26">
        <v>0</v>
      </c>
      <c r="E16" s="26">
        <v>0</v>
      </c>
      <c r="F16" s="26">
        <f>B16-C16-D16-E16</f>
        <v>248.90000000000003</v>
      </c>
      <c r="G16" s="26">
        <v>892.6</v>
      </c>
      <c r="H16" s="26">
        <v>582.20000000000005</v>
      </c>
      <c r="I16" s="26"/>
      <c r="J16" s="26"/>
      <c r="K16" s="26">
        <f>G16-H16-I16-J16</f>
        <v>310.39999999999998</v>
      </c>
      <c r="L16" s="32">
        <f>G16/B16</f>
        <v>1.2240811848601207</v>
      </c>
      <c r="M16" s="28">
        <f>G16-B16</f>
        <v>163.39999999999998</v>
      </c>
      <c r="N16" s="32">
        <f>K16/F16</f>
        <v>1.2470871836078743</v>
      </c>
      <c r="O16" s="28">
        <f>K16-F16</f>
        <v>61.499999999999943</v>
      </c>
    </row>
    <row r="17" spans="1:15" x14ac:dyDescent="0.25">
      <c r="A17" s="30" t="s">
        <v>20</v>
      </c>
      <c r="B17" s="21">
        <v>8761</v>
      </c>
      <c r="C17" s="21">
        <v>3905.3</v>
      </c>
      <c r="D17" s="21">
        <v>828.8</v>
      </c>
      <c r="E17" s="21">
        <v>613.29999999999995</v>
      </c>
      <c r="F17" s="31">
        <f>B17-C17-D17-E17</f>
        <v>3413.5999999999995</v>
      </c>
      <c r="G17" s="21">
        <v>10170.1</v>
      </c>
      <c r="H17" s="21">
        <v>4522.8999999999996</v>
      </c>
      <c r="I17" s="21">
        <v>540.6</v>
      </c>
      <c r="J17" s="21">
        <v>476.7</v>
      </c>
      <c r="K17" s="21">
        <f>G17-H17-I17-J17</f>
        <v>4629.9000000000005</v>
      </c>
      <c r="L17" s="4">
        <f>G17/B17</f>
        <v>1.160837803903664</v>
      </c>
      <c r="M17" s="3">
        <f>G17-B17</f>
        <v>1409.1000000000004</v>
      </c>
      <c r="N17" s="4">
        <f>K17/F17</f>
        <v>1.3563100539020392</v>
      </c>
      <c r="O17" s="3">
        <f>K17-F17</f>
        <v>1216.3000000000011</v>
      </c>
    </row>
    <row r="18" spans="1:15" ht="22.5" customHeight="1" x14ac:dyDescent="0.25">
      <c r="A18" s="5" t="s">
        <v>24</v>
      </c>
      <c r="B18" s="6">
        <v>7816.6</v>
      </c>
      <c r="C18" s="6">
        <v>83</v>
      </c>
      <c r="D18" s="6">
        <v>114.1</v>
      </c>
      <c r="E18" s="6">
        <v>0</v>
      </c>
      <c r="F18" s="6">
        <f>B18-C18-D18-E18</f>
        <v>7619.5</v>
      </c>
      <c r="G18" s="6">
        <v>8389</v>
      </c>
      <c r="H18" s="6">
        <v>91.9</v>
      </c>
      <c r="I18" s="6">
        <v>251.1</v>
      </c>
      <c r="J18" s="6">
        <v>0.1</v>
      </c>
      <c r="K18" s="6">
        <f>G18-H18-I18-J18</f>
        <v>8045.9</v>
      </c>
      <c r="L18" s="4">
        <f>G18/B18</f>
        <v>1.0732287695417444</v>
      </c>
      <c r="M18" s="3">
        <f>G18-B18</f>
        <v>572.39999999999964</v>
      </c>
      <c r="N18" s="4">
        <f>K18/F18</f>
        <v>1.0559616772754117</v>
      </c>
      <c r="O18" s="3">
        <f>K18-F18</f>
        <v>426.39999999999964</v>
      </c>
    </row>
    <row r="19" spans="1:15" ht="14.25" customHeight="1" x14ac:dyDescent="0.25">
      <c r="A19" s="5" t="s">
        <v>25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"/>
      <c r="M19" s="3"/>
      <c r="N19" s="2"/>
      <c r="O19" s="3"/>
    </row>
    <row r="20" spans="1:15" ht="19.5" customHeight="1" x14ac:dyDescent="0.25">
      <c r="A20" s="30" t="s">
        <v>20</v>
      </c>
      <c r="B20" s="21">
        <v>1276.9000000000001</v>
      </c>
      <c r="C20" s="21">
        <v>0</v>
      </c>
      <c r="D20" s="21">
        <v>0</v>
      </c>
      <c r="E20" s="21">
        <v>0</v>
      </c>
      <c r="F20" s="6">
        <f t="shared" ref="F20:F28" si="4">B20-C20-D20-E20</f>
        <v>1276.9000000000001</v>
      </c>
      <c r="G20" s="21">
        <v>1394.5</v>
      </c>
      <c r="H20" s="21">
        <v>0</v>
      </c>
      <c r="I20" s="21">
        <v>0</v>
      </c>
      <c r="J20" s="21"/>
      <c r="K20" s="6">
        <f>G20-H20-I20-J20</f>
        <v>1394.5</v>
      </c>
      <c r="L20" s="2">
        <f t="shared" ref="L20:L29" si="5">G20/B20</f>
        <v>1.0920980499647583</v>
      </c>
      <c r="M20" s="3">
        <f t="shared" ref="M20:M29" si="6">G20-B20</f>
        <v>117.59999999999991</v>
      </c>
      <c r="N20" s="2">
        <f t="shared" ref="N20:N29" si="7">K20/F20</f>
        <v>1.0920980499647583</v>
      </c>
      <c r="O20" s="3">
        <f t="shared" ref="O20:O29" si="8">K20-F20</f>
        <v>117.59999999999991</v>
      </c>
    </row>
    <row r="21" spans="1:15" s="29" customFormat="1" ht="15.75" customHeight="1" x14ac:dyDescent="0.2">
      <c r="A21" s="33" t="s">
        <v>26</v>
      </c>
      <c r="B21" s="34">
        <v>18246.099999999999</v>
      </c>
      <c r="C21" s="34">
        <v>8169.8</v>
      </c>
      <c r="D21" s="34">
        <v>1711.1</v>
      </c>
      <c r="E21" s="34"/>
      <c r="F21" s="34">
        <f t="shared" si="4"/>
        <v>8365.1999999999989</v>
      </c>
      <c r="G21" s="34">
        <v>17421.900000000001</v>
      </c>
      <c r="H21" s="34">
        <v>6427.1</v>
      </c>
      <c r="I21" s="34">
        <v>1031.0999999999999</v>
      </c>
      <c r="J21" s="34"/>
      <c r="K21" s="34">
        <f>G21-H21-I21</f>
        <v>9963.7000000000007</v>
      </c>
      <c r="L21" s="27">
        <f t="shared" si="5"/>
        <v>0.95482870312011903</v>
      </c>
      <c r="M21" s="28">
        <f t="shared" si="6"/>
        <v>-824.19999999999709</v>
      </c>
      <c r="N21" s="27">
        <f t="shared" si="7"/>
        <v>1.1910892746138768</v>
      </c>
      <c r="O21" s="28">
        <f t="shared" si="8"/>
        <v>1598.5000000000018</v>
      </c>
    </row>
    <row r="22" spans="1:15" s="29" customFormat="1" ht="38.25" x14ac:dyDescent="0.2">
      <c r="A22" s="33" t="s">
        <v>27</v>
      </c>
      <c r="B22" s="34">
        <v>18.8</v>
      </c>
      <c r="C22" s="34">
        <v>0</v>
      </c>
      <c r="D22" s="34">
        <v>0</v>
      </c>
      <c r="E22" s="34"/>
      <c r="F22" s="34">
        <f t="shared" si="4"/>
        <v>18.8</v>
      </c>
      <c r="G22" s="34">
        <v>45.1</v>
      </c>
      <c r="H22" s="34">
        <v>0</v>
      </c>
      <c r="I22" s="34">
        <v>0</v>
      </c>
      <c r="J22" s="34"/>
      <c r="K22" s="34">
        <f>G22-H22-I22</f>
        <v>45.1</v>
      </c>
      <c r="L22" s="27">
        <f t="shared" si="5"/>
        <v>2.3989361702127661</v>
      </c>
      <c r="M22" s="28">
        <f t="shared" si="6"/>
        <v>26.3</v>
      </c>
      <c r="N22" s="27">
        <f t="shared" si="7"/>
        <v>2.3989361702127661</v>
      </c>
      <c r="O22" s="28">
        <f t="shared" si="8"/>
        <v>26.3</v>
      </c>
    </row>
    <row r="23" spans="1:15" ht="24" customHeight="1" x14ac:dyDescent="0.25">
      <c r="A23" s="35" t="s">
        <v>28</v>
      </c>
      <c r="B23" s="6">
        <f>SUM(B24:B25)</f>
        <v>1798.4</v>
      </c>
      <c r="C23" s="6">
        <f>SUM(C24:C25)</f>
        <v>0</v>
      </c>
      <c r="D23" s="6">
        <f>SUM(D24:D25)</f>
        <v>0</v>
      </c>
      <c r="E23" s="6">
        <f t="shared" ref="E23:J23" si="9">SUM(E24:E25)</f>
        <v>0</v>
      </c>
      <c r="F23" s="6">
        <f t="shared" si="4"/>
        <v>1798.4</v>
      </c>
      <c r="G23" s="6">
        <f t="shared" si="9"/>
        <v>2226.4</v>
      </c>
      <c r="H23" s="6">
        <f t="shared" si="9"/>
        <v>0</v>
      </c>
      <c r="I23" s="6">
        <f t="shared" si="9"/>
        <v>0</v>
      </c>
      <c r="J23" s="6">
        <f t="shared" si="9"/>
        <v>0</v>
      </c>
      <c r="K23" s="6">
        <f>SUM(K24:K25)</f>
        <v>2226.4</v>
      </c>
      <c r="L23" s="2">
        <f t="shared" si="5"/>
        <v>1.2379893238434163</v>
      </c>
      <c r="M23" s="3">
        <f t="shared" si="6"/>
        <v>428</v>
      </c>
      <c r="N23" s="2">
        <f t="shared" si="7"/>
        <v>1.2379893238434163</v>
      </c>
      <c r="O23" s="3">
        <f t="shared" si="8"/>
        <v>428</v>
      </c>
    </row>
    <row r="24" spans="1:15" s="29" customFormat="1" ht="14.25" customHeight="1" x14ac:dyDescent="0.2">
      <c r="A24" s="25" t="s">
        <v>19</v>
      </c>
      <c r="B24" s="26"/>
      <c r="C24" s="26">
        <v>0</v>
      </c>
      <c r="D24" s="26">
        <v>0</v>
      </c>
      <c r="E24" s="26"/>
      <c r="F24" s="26">
        <f t="shared" si="4"/>
        <v>0</v>
      </c>
      <c r="G24" s="26">
        <v>3.5</v>
      </c>
      <c r="H24" s="26">
        <v>0</v>
      </c>
      <c r="I24" s="26">
        <v>0</v>
      </c>
      <c r="J24" s="26"/>
      <c r="K24" s="26">
        <f>G24-H24-I24</f>
        <v>3.5</v>
      </c>
      <c r="L24" s="32"/>
      <c r="M24" s="28">
        <f t="shared" si="6"/>
        <v>3.5</v>
      </c>
      <c r="N24" s="32"/>
      <c r="O24" s="28">
        <f t="shared" si="8"/>
        <v>3.5</v>
      </c>
    </row>
    <row r="25" spans="1:15" x14ac:dyDescent="0.25">
      <c r="A25" s="30" t="s">
        <v>20</v>
      </c>
      <c r="B25" s="21">
        <v>1798.4</v>
      </c>
      <c r="C25" s="21">
        <v>0</v>
      </c>
      <c r="D25" s="21">
        <v>0</v>
      </c>
      <c r="E25" s="21"/>
      <c r="F25" s="31">
        <f t="shared" si="4"/>
        <v>1798.4</v>
      </c>
      <c r="G25" s="21">
        <v>2222.9</v>
      </c>
      <c r="H25" s="21">
        <v>0</v>
      </c>
      <c r="I25" s="21">
        <v>0</v>
      </c>
      <c r="J25" s="21"/>
      <c r="K25" s="21">
        <f>G25-H25-I25</f>
        <v>2222.9</v>
      </c>
      <c r="L25" s="4">
        <f t="shared" si="5"/>
        <v>1.2360431494661921</v>
      </c>
      <c r="M25" s="3">
        <f t="shared" si="6"/>
        <v>424.5</v>
      </c>
      <c r="N25" s="4">
        <f t="shared" si="7"/>
        <v>1.2360431494661921</v>
      </c>
      <c r="O25" s="3">
        <f t="shared" si="8"/>
        <v>424.5</v>
      </c>
    </row>
    <row r="26" spans="1:15" ht="18" customHeight="1" x14ac:dyDescent="0.25">
      <c r="A26" s="5" t="s">
        <v>29</v>
      </c>
      <c r="B26" s="6">
        <f>SUM(B27:B28)</f>
        <v>35193.199999999997</v>
      </c>
      <c r="C26" s="6">
        <f>SUM(C27:C28)</f>
        <v>20977.599999999999</v>
      </c>
      <c r="D26" s="6">
        <f>SUM(D27:D28)</f>
        <v>5714.4000000000005</v>
      </c>
      <c r="E26" s="6">
        <f t="shared" ref="E26:J26" si="10">SUM(E27:E28)</f>
        <v>0</v>
      </c>
      <c r="F26" s="6">
        <f t="shared" si="4"/>
        <v>8501.1999999999971</v>
      </c>
      <c r="G26" s="6">
        <f t="shared" si="10"/>
        <v>23167.199999999997</v>
      </c>
      <c r="H26" s="6">
        <f t="shared" si="10"/>
        <v>13967.7</v>
      </c>
      <c r="I26" s="6">
        <f t="shared" si="10"/>
        <v>4124.0999999999995</v>
      </c>
      <c r="J26" s="6">
        <f t="shared" si="10"/>
        <v>0</v>
      </c>
      <c r="K26" s="6">
        <f>SUM(K27:K28)</f>
        <v>5075.3999999999987</v>
      </c>
      <c r="L26" s="2">
        <f t="shared" si="5"/>
        <v>0.65828625984565192</v>
      </c>
      <c r="M26" s="3">
        <f t="shared" si="6"/>
        <v>-12026</v>
      </c>
      <c r="N26" s="2">
        <f t="shared" si="7"/>
        <v>0.59702159695101875</v>
      </c>
      <c r="O26" s="3">
        <f t="shared" si="8"/>
        <v>-3425.7999999999984</v>
      </c>
    </row>
    <row r="27" spans="1:15" s="29" customFormat="1" ht="12.75" x14ac:dyDescent="0.2">
      <c r="A27" s="25" t="s">
        <v>19</v>
      </c>
      <c r="B27" s="26">
        <v>35182.1</v>
      </c>
      <c r="C27" s="26">
        <v>20976.1</v>
      </c>
      <c r="D27" s="26">
        <v>5713.3</v>
      </c>
      <c r="E27" s="26"/>
      <c r="F27" s="26">
        <f t="shared" si="4"/>
        <v>8492.7000000000007</v>
      </c>
      <c r="G27" s="26">
        <v>23150.1</v>
      </c>
      <c r="H27" s="26">
        <v>13965.5</v>
      </c>
      <c r="I27" s="26">
        <v>4115.8999999999996</v>
      </c>
      <c r="J27" s="26">
        <v>0</v>
      </c>
      <c r="K27" s="26">
        <f>G27-H27-I27</f>
        <v>5068.6999999999989</v>
      </c>
      <c r="L27" s="32">
        <f t="shared" si="5"/>
        <v>0.65800790743019888</v>
      </c>
      <c r="M27" s="28">
        <f t="shared" si="6"/>
        <v>-12032</v>
      </c>
      <c r="N27" s="32">
        <f t="shared" si="7"/>
        <v>0.59683021889387333</v>
      </c>
      <c r="O27" s="28">
        <f t="shared" si="8"/>
        <v>-3424.0000000000018</v>
      </c>
    </row>
    <row r="28" spans="1:15" x14ac:dyDescent="0.25">
      <c r="A28" s="30" t="s">
        <v>20</v>
      </c>
      <c r="B28" s="21">
        <v>11.1</v>
      </c>
      <c r="C28" s="21">
        <v>1.5</v>
      </c>
      <c r="D28" s="21">
        <v>1.1000000000000001</v>
      </c>
      <c r="E28" s="21"/>
      <c r="F28" s="31">
        <f t="shared" si="4"/>
        <v>8.5</v>
      </c>
      <c r="G28" s="21">
        <v>17.100000000000001</v>
      </c>
      <c r="H28" s="21">
        <v>2.2000000000000002</v>
      </c>
      <c r="I28" s="21">
        <v>8.1999999999999993</v>
      </c>
      <c r="J28" s="21">
        <v>0</v>
      </c>
      <c r="K28" s="21">
        <f>G28-H28-I28</f>
        <v>6.7000000000000028</v>
      </c>
      <c r="L28" s="4">
        <f>(G28/B28)-0.1%</f>
        <v>1.5395405405405409</v>
      </c>
      <c r="M28" s="3">
        <f t="shared" si="6"/>
        <v>6.0000000000000018</v>
      </c>
      <c r="N28" s="4">
        <f t="shared" si="7"/>
        <v>0.78823529411764737</v>
      </c>
      <c r="O28" s="3">
        <f t="shared" si="8"/>
        <v>-1.7999999999999972</v>
      </c>
    </row>
    <row r="29" spans="1:15" ht="20.25" customHeight="1" x14ac:dyDescent="0.25">
      <c r="A29" s="5" t="s">
        <v>30</v>
      </c>
      <c r="B29" s="6">
        <v>33738.5</v>
      </c>
      <c r="C29" s="6">
        <v>20976.1</v>
      </c>
      <c r="D29" s="6">
        <v>4436.8</v>
      </c>
      <c r="E29" s="6">
        <v>0</v>
      </c>
      <c r="F29" s="6">
        <v>8325.7000000000007</v>
      </c>
      <c r="G29" s="6">
        <v>21525.200000000001</v>
      </c>
      <c r="H29" s="6">
        <v>13965.5</v>
      </c>
      <c r="I29" s="6">
        <v>2698.3</v>
      </c>
      <c r="J29" s="6">
        <v>0</v>
      </c>
      <c r="K29" s="6">
        <f>G29-H29-I29-J29</f>
        <v>4861.4000000000005</v>
      </c>
      <c r="L29" s="2">
        <f t="shared" si="5"/>
        <v>0.63800109666997651</v>
      </c>
      <c r="M29" s="3">
        <f t="shared" si="6"/>
        <v>-12213.3</v>
      </c>
      <c r="N29" s="2">
        <f t="shared" si="7"/>
        <v>0.5839028550151939</v>
      </c>
      <c r="O29" s="3">
        <f t="shared" si="8"/>
        <v>-3464.3</v>
      </c>
    </row>
    <row r="30" spans="1:15" ht="45.75" x14ac:dyDescent="0.25">
      <c r="A30" s="8" t="s">
        <v>31</v>
      </c>
      <c r="B30" s="9">
        <v>3540.6</v>
      </c>
      <c r="C30" s="10">
        <v>0</v>
      </c>
      <c r="D30" s="10">
        <v>0</v>
      </c>
      <c r="E30" s="10">
        <v>0</v>
      </c>
      <c r="F30" s="11">
        <f t="shared" ref="F30:F32" si="11">B30-C30-D30-E30</f>
        <v>3540.6</v>
      </c>
      <c r="G30" s="11">
        <v>3526.4</v>
      </c>
      <c r="H30" s="12">
        <v>0</v>
      </c>
      <c r="I30" s="12">
        <v>0</v>
      </c>
      <c r="J30" s="12">
        <v>0</v>
      </c>
      <c r="K30" s="11">
        <f t="shared" ref="K30:K32" si="12">G30-H30-I30-J30</f>
        <v>3526.4</v>
      </c>
      <c r="L30" s="13">
        <f>G30/B30</f>
        <v>0.99598938033101736</v>
      </c>
      <c r="M30" s="14">
        <f>G30-B30</f>
        <v>-14.199999999999818</v>
      </c>
      <c r="N30" s="13">
        <f>K30/F30</f>
        <v>0.99598938033101736</v>
      </c>
      <c r="O30" s="14">
        <f>K30-F30</f>
        <v>-14.199999999999818</v>
      </c>
    </row>
    <row r="31" spans="1:15" x14ac:dyDescent="0.25">
      <c r="A31" s="15" t="s">
        <v>32</v>
      </c>
      <c r="B31" s="16"/>
      <c r="C31" s="17"/>
      <c r="D31" s="17"/>
      <c r="E31" s="17"/>
      <c r="F31" s="11"/>
      <c r="G31" s="18"/>
      <c r="H31" s="17"/>
      <c r="I31" s="17"/>
      <c r="J31" s="17"/>
      <c r="K31" s="11"/>
      <c r="L31" s="17"/>
      <c r="M31" s="14"/>
      <c r="N31" s="17"/>
      <c r="O31" s="14"/>
    </row>
    <row r="32" spans="1:15" ht="23.25" x14ac:dyDescent="0.25">
      <c r="A32" s="8" t="s">
        <v>33</v>
      </c>
      <c r="B32" s="9">
        <v>2715.8</v>
      </c>
      <c r="C32" s="10">
        <v>0</v>
      </c>
      <c r="D32" s="10">
        <v>0</v>
      </c>
      <c r="E32" s="10"/>
      <c r="F32" s="11">
        <f t="shared" si="11"/>
        <v>2715.8</v>
      </c>
      <c r="G32" s="9">
        <v>2732.9</v>
      </c>
      <c r="H32" s="10">
        <v>0</v>
      </c>
      <c r="I32" s="10">
        <v>0</v>
      </c>
      <c r="J32" s="10">
        <v>0</v>
      </c>
      <c r="K32" s="11">
        <f t="shared" si="12"/>
        <v>2732.9</v>
      </c>
      <c r="L32" s="13">
        <f>G32/B32</f>
        <v>1.0062964872229176</v>
      </c>
      <c r="M32" s="14">
        <f>G32-B32</f>
        <v>17.099999999999909</v>
      </c>
      <c r="N32" s="13">
        <f>K32/F32</f>
        <v>1.0062964872229176</v>
      </c>
      <c r="O32" s="14">
        <f>K32-F32</f>
        <v>17.099999999999909</v>
      </c>
    </row>
    <row r="33" spans="1:15" ht="43.15" customHeight="1" x14ac:dyDescent="0.25">
      <c r="A33" s="36" t="s">
        <v>34</v>
      </c>
      <c r="B33" s="6">
        <v>0.3</v>
      </c>
      <c r="C33" s="6">
        <v>0</v>
      </c>
      <c r="D33" s="6">
        <v>0</v>
      </c>
      <c r="E33" s="6"/>
      <c r="F33" s="6">
        <f>B33-C33-D33</f>
        <v>0.3</v>
      </c>
      <c r="G33" s="6">
        <v>0.3</v>
      </c>
      <c r="H33" s="6">
        <v>0</v>
      </c>
      <c r="I33" s="6">
        <v>0</v>
      </c>
      <c r="J33" s="6">
        <v>0</v>
      </c>
      <c r="K33" s="6">
        <f>G33-H33-I33</f>
        <v>0.3</v>
      </c>
      <c r="L33" s="2">
        <f t="shared" ref="L33:L34" si="13">G33/B33</f>
        <v>1</v>
      </c>
      <c r="M33" s="3">
        <f>G33-B33</f>
        <v>0</v>
      </c>
      <c r="N33" s="2">
        <f t="shared" ref="N33:N34" si="14">K33/F33</f>
        <v>1</v>
      </c>
      <c r="O33" s="3">
        <f>K33-F33</f>
        <v>0</v>
      </c>
    </row>
    <row r="34" spans="1:15" ht="34.15" customHeight="1" x14ac:dyDescent="0.25">
      <c r="A34" s="36" t="s">
        <v>35</v>
      </c>
      <c r="B34" s="6">
        <v>0.2</v>
      </c>
      <c r="C34" s="6">
        <v>0</v>
      </c>
      <c r="D34" s="6">
        <v>0</v>
      </c>
      <c r="E34" s="6">
        <v>0</v>
      </c>
      <c r="F34" s="6">
        <f>B34-C34-D34-E34</f>
        <v>0.2</v>
      </c>
      <c r="G34" s="6">
        <v>0.1</v>
      </c>
      <c r="H34" s="6">
        <v>0</v>
      </c>
      <c r="I34" s="6">
        <v>0</v>
      </c>
      <c r="J34" s="6">
        <v>0</v>
      </c>
      <c r="K34" s="6">
        <f>G34-H34-I34-J34</f>
        <v>0.1</v>
      </c>
      <c r="L34" s="2">
        <f t="shared" si="13"/>
        <v>0.5</v>
      </c>
      <c r="M34" s="3">
        <f>G34-B34</f>
        <v>-0.1</v>
      </c>
      <c r="N34" s="2">
        <f t="shared" si="14"/>
        <v>0.5</v>
      </c>
      <c r="O34" s="3">
        <f>K34-F34</f>
        <v>-0.1</v>
      </c>
    </row>
    <row r="45" spans="1:15" x14ac:dyDescent="0.25">
      <c r="B45" s="7"/>
      <c r="C45" s="7"/>
      <c r="D45" s="7"/>
    </row>
    <row r="46" spans="1:15" x14ac:dyDescent="0.25">
      <c r="B46" s="7"/>
      <c r="C46" s="7"/>
      <c r="D46" s="7"/>
    </row>
    <row r="47" spans="1:15" x14ac:dyDescent="0.25">
      <c r="B47" s="7"/>
      <c r="C47" s="7"/>
      <c r="D47" s="7"/>
    </row>
    <row r="48" spans="1:15" x14ac:dyDescent="0.25">
      <c r="B48" s="7"/>
      <c r="C48" s="7"/>
      <c r="D48" s="7"/>
    </row>
    <row r="49" spans="2:4" x14ac:dyDescent="0.25">
      <c r="B49" s="7"/>
      <c r="C49" s="7"/>
      <c r="D49" s="7"/>
    </row>
    <row r="50" spans="2:4" x14ac:dyDescent="0.25">
      <c r="B50" s="7"/>
      <c r="C50" s="7"/>
      <c r="D50" s="7"/>
    </row>
    <row r="51" spans="2:4" x14ac:dyDescent="0.25">
      <c r="B51" s="7"/>
      <c r="C51" s="7"/>
      <c r="D51" s="7"/>
    </row>
    <row r="52" spans="2:4" x14ac:dyDescent="0.25">
      <c r="B52" s="7"/>
      <c r="C52" s="7"/>
      <c r="D52" s="7"/>
    </row>
    <row r="53" spans="2:4" x14ac:dyDescent="0.25">
      <c r="B53" s="7"/>
      <c r="C53" s="7"/>
      <c r="D53" s="7"/>
    </row>
    <row r="54" spans="2:4" x14ac:dyDescent="0.25">
      <c r="B54" s="7"/>
      <c r="C54" s="7"/>
      <c r="D54" s="7"/>
    </row>
    <row r="55" spans="2:4" x14ac:dyDescent="0.25">
      <c r="B55" s="7"/>
      <c r="C55" s="7"/>
      <c r="D55" s="7"/>
    </row>
    <row r="56" spans="2:4" x14ac:dyDescent="0.25">
      <c r="B56" s="7"/>
      <c r="C56" s="7"/>
      <c r="D56" s="7"/>
    </row>
    <row r="57" spans="2:4" x14ac:dyDescent="0.25">
      <c r="B57" s="7"/>
      <c r="C57" s="7"/>
      <c r="D57" s="7"/>
    </row>
    <row r="58" spans="2:4" x14ac:dyDescent="0.25">
      <c r="B58" s="7"/>
      <c r="C58" s="7"/>
      <c r="D58" s="7"/>
    </row>
    <row r="59" spans="2:4" x14ac:dyDescent="0.25">
      <c r="B59" s="7"/>
      <c r="C59" s="7"/>
      <c r="D59" s="7"/>
    </row>
    <row r="60" spans="2:4" x14ac:dyDescent="0.25">
      <c r="B60" s="7"/>
      <c r="C60" s="7"/>
      <c r="D60" s="7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7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7"/>
      <c r="C71" s="7"/>
      <c r="D71" s="7"/>
    </row>
    <row r="72" spans="2:4" x14ac:dyDescent="0.25">
      <c r="B72" s="7"/>
      <c r="C72" s="7"/>
      <c r="D72" s="7"/>
    </row>
    <row r="73" spans="2:4" x14ac:dyDescent="0.25">
      <c r="B73" s="7"/>
      <c r="C73" s="7"/>
      <c r="D73" s="7"/>
    </row>
    <row r="74" spans="2:4" x14ac:dyDescent="0.25">
      <c r="B74" s="7"/>
      <c r="C74" s="7"/>
      <c r="D74" s="7"/>
    </row>
    <row r="75" spans="2:4" x14ac:dyDescent="0.25">
      <c r="B75" s="7"/>
      <c r="C75" s="7"/>
      <c r="D75" s="7"/>
    </row>
    <row r="76" spans="2:4" x14ac:dyDescent="0.25">
      <c r="B76" s="7"/>
      <c r="C76" s="7"/>
      <c r="D76" s="7"/>
    </row>
    <row r="77" spans="2:4" x14ac:dyDescent="0.25">
      <c r="B77" s="7"/>
      <c r="C77" s="7"/>
      <c r="D77" s="7"/>
    </row>
    <row r="78" spans="2:4" x14ac:dyDescent="0.25">
      <c r="B78" s="7"/>
      <c r="C78" s="7"/>
      <c r="D78" s="7"/>
    </row>
    <row r="79" spans="2:4" x14ac:dyDescent="0.25">
      <c r="B79" s="7"/>
      <c r="C79" s="7"/>
      <c r="D79" s="7"/>
    </row>
    <row r="80" spans="2:4" x14ac:dyDescent="0.25">
      <c r="B80" s="7"/>
      <c r="C80" s="7"/>
      <c r="D80" s="7"/>
    </row>
    <row r="81" spans="2:4" x14ac:dyDescent="0.25">
      <c r="B81" s="7"/>
      <c r="C81" s="7"/>
      <c r="D81" s="7"/>
    </row>
    <row r="82" spans="2:4" x14ac:dyDescent="0.25">
      <c r="B82" s="7"/>
      <c r="C82" s="7"/>
      <c r="D82" s="7"/>
    </row>
    <row r="83" spans="2:4" x14ac:dyDescent="0.25">
      <c r="B83" s="7"/>
      <c r="C83" s="7"/>
      <c r="D83" s="7"/>
    </row>
    <row r="84" spans="2:4" x14ac:dyDescent="0.25">
      <c r="B84" s="7"/>
      <c r="C84" s="7"/>
      <c r="D84" s="7"/>
    </row>
    <row r="85" spans="2:4" x14ac:dyDescent="0.25">
      <c r="B85" s="7"/>
      <c r="C85" s="7"/>
      <c r="D85" s="7"/>
    </row>
    <row r="86" spans="2:4" x14ac:dyDescent="0.25">
      <c r="B86" s="7"/>
      <c r="C86" s="7"/>
      <c r="D86" s="7"/>
    </row>
    <row r="87" spans="2:4" x14ac:dyDescent="0.25">
      <c r="B87" s="7"/>
      <c r="C87" s="7"/>
      <c r="D87" s="7"/>
    </row>
    <row r="88" spans="2:4" x14ac:dyDescent="0.25">
      <c r="B88" s="7"/>
      <c r="C88" s="7"/>
      <c r="D88" s="7"/>
    </row>
    <row r="89" spans="2:4" x14ac:dyDescent="0.25">
      <c r="B89" s="7"/>
      <c r="C89" s="7"/>
      <c r="D89" s="7"/>
    </row>
    <row r="90" spans="2:4" x14ac:dyDescent="0.25">
      <c r="B90" s="7"/>
      <c r="C90" s="7"/>
      <c r="D90" s="7"/>
    </row>
    <row r="91" spans="2:4" x14ac:dyDescent="0.25">
      <c r="B91" s="7"/>
      <c r="C91" s="7"/>
      <c r="D91" s="7"/>
    </row>
    <row r="92" spans="2:4" x14ac:dyDescent="0.25">
      <c r="B92" s="7"/>
      <c r="C92" s="7"/>
      <c r="D92" s="7"/>
    </row>
    <row r="93" spans="2:4" x14ac:dyDescent="0.25">
      <c r="B93" s="7"/>
      <c r="C93" s="7"/>
      <c r="D93" s="7"/>
    </row>
    <row r="94" spans="2:4" x14ac:dyDescent="0.25">
      <c r="B94" s="7"/>
      <c r="C94" s="7"/>
      <c r="D94" s="7"/>
    </row>
    <row r="95" spans="2:4" x14ac:dyDescent="0.25">
      <c r="B95" s="7"/>
      <c r="C95" s="7"/>
      <c r="D95" s="7"/>
    </row>
    <row r="96" spans="2:4" x14ac:dyDescent="0.25">
      <c r="B96" s="7"/>
      <c r="C96" s="7"/>
      <c r="D96" s="7"/>
    </row>
    <row r="97" spans="2:4" x14ac:dyDescent="0.25">
      <c r="B97" s="7"/>
      <c r="C97" s="7"/>
      <c r="D97" s="7"/>
    </row>
    <row r="98" spans="2:4" x14ac:dyDescent="0.25">
      <c r="B98" s="7"/>
      <c r="C98" s="7"/>
      <c r="D98" s="7"/>
    </row>
  </sheetData>
  <mergeCells count="6">
    <mergeCell ref="O3:O4"/>
    <mergeCell ref="B3:F3"/>
    <mergeCell ref="G3:K3"/>
    <mergeCell ref="L3:L4"/>
    <mergeCell ref="M3:M4"/>
    <mergeCell ref="N3:N4"/>
  </mergeCells>
  <pageMargins left="0.11811023622047245" right="0.11811023622047245" top="0.35433070866141736" bottom="0.35433070866141736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Крестинина Елена Алексеевна</cp:lastModifiedBy>
  <cp:lastPrinted>2016-07-11T10:15:57Z</cp:lastPrinted>
  <dcterms:created xsi:type="dcterms:W3CDTF">2016-07-07T07:23:01Z</dcterms:created>
  <dcterms:modified xsi:type="dcterms:W3CDTF">2016-07-11T10:16:12Z</dcterms:modified>
</cp:coreProperties>
</file>