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18195" windowHeight="5970"/>
  </bookViews>
  <sheets>
    <sheet name="Лист1" sheetId="1" r:id="rId1"/>
  </sheets>
  <definedNames>
    <definedName name="_xlnm.Print_Area" localSheetId="0">Лист1!$A$1:$O$39</definedName>
  </definedNames>
  <calcPr calcId="145621"/>
</workbook>
</file>

<file path=xl/calcChain.xml><?xml version="1.0" encoding="utf-8"?>
<calcChain xmlns="http://schemas.openxmlformats.org/spreadsheetml/2006/main">
  <c r="K21" i="1" l="1"/>
  <c r="O21" i="1" s="1"/>
  <c r="K20" i="1"/>
  <c r="O20" i="1"/>
  <c r="M20" i="1"/>
  <c r="M21" i="1"/>
  <c r="L21" i="1"/>
  <c r="H19" i="1"/>
  <c r="I19" i="1"/>
  <c r="J19" i="1"/>
  <c r="G19" i="1"/>
  <c r="B6" i="1"/>
  <c r="F14" i="1"/>
  <c r="F17" i="1"/>
  <c r="F18" i="1"/>
  <c r="F24" i="1"/>
  <c r="F30" i="1"/>
  <c r="E32" i="1"/>
  <c r="D32" i="1"/>
  <c r="C32" i="1"/>
  <c r="B32" i="1"/>
  <c r="E29" i="1"/>
  <c r="D29" i="1"/>
  <c r="C29" i="1"/>
  <c r="B29" i="1"/>
  <c r="E26" i="1"/>
  <c r="D26" i="1"/>
  <c r="C26" i="1"/>
  <c r="B26" i="1"/>
  <c r="E16" i="1"/>
  <c r="D16" i="1"/>
  <c r="C16" i="1"/>
  <c r="B16" i="1"/>
  <c r="E11" i="1"/>
  <c r="D11" i="1"/>
  <c r="C11" i="1"/>
  <c r="B11" i="1"/>
  <c r="N21" i="1" l="1"/>
  <c r="K19" i="1"/>
  <c r="N19" i="1" s="1"/>
  <c r="K14" i="1"/>
  <c r="O19" i="1" l="1"/>
  <c r="K31" i="1"/>
  <c r="K30" i="1"/>
  <c r="N30" i="1" s="1"/>
  <c r="K24" i="1"/>
  <c r="K39" i="1" l="1"/>
  <c r="K38" i="1"/>
  <c r="K35" i="1"/>
  <c r="K33" i="1"/>
  <c r="K28" i="1"/>
  <c r="K27" i="1"/>
  <c r="K25" i="1"/>
  <c r="K23" i="1"/>
  <c r="K17" i="1"/>
  <c r="K12" i="1"/>
  <c r="F37" i="1" l="1"/>
  <c r="F35" i="1"/>
  <c r="F33" i="1"/>
  <c r="F31" i="1"/>
  <c r="F28" i="1"/>
  <c r="F27" i="1"/>
  <c r="F25" i="1"/>
  <c r="F23" i="1"/>
  <c r="F19" i="1"/>
  <c r="F13" i="1"/>
  <c r="F12" i="1"/>
  <c r="F38" i="1"/>
  <c r="F39" i="1"/>
  <c r="F32" i="1" l="1"/>
  <c r="F29" i="1"/>
  <c r="F26" i="1"/>
  <c r="F16" i="1"/>
  <c r="F11" i="1"/>
  <c r="F8" i="1" s="1"/>
  <c r="E8" i="1"/>
  <c r="E9" i="1" s="1"/>
  <c r="D8" i="1"/>
  <c r="C8" i="1"/>
  <c r="C9" i="1" s="1"/>
  <c r="B8" i="1"/>
  <c r="B9" i="1" l="1"/>
  <c r="D9" i="1"/>
  <c r="D6" i="1"/>
  <c r="C6" i="1"/>
  <c r="E6" i="1"/>
  <c r="F9" i="1"/>
  <c r="F6" i="1"/>
  <c r="H29" i="1" l="1"/>
  <c r="K32" i="1" l="1"/>
  <c r="K16" i="1"/>
  <c r="K11" i="1"/>
  <c r="K8" i="1" l="1"/>
  <c r="K6" i="1" s="1"/>
  <c r="K29" i="1"/>
  <c r="K26" i="1"/>
  <c r="K9" i="1" l="1"/>
  <c r="J32" i="1"/>
  <c r="J29" i="1"/>
  <c r="J26" i="1"/>
  <c r="J16" i="1"/>
  <c r="J11" i="1"/>
  <c r="J8" i="1" s="1"/>
  <c r="J6" i="1" l="1"/>
  <c r="J9" i="1"/>
  <c r="G26" i="1" l="1"/>
  <c r="L18" i="1" l="1"/>
  <c r="M39" i="1" l="1"/>
  <c r="L39" i="1"/>
  <c r="M38" i="1"/>
  <c r="M37" i="1"/>
  <c r="L37" i="1"/>
  <c r="M35" i="1"/>
  <c r="L35" i="1"/>
  <c r="O34" i="1"/>
  <c r="M34" i="1"/>
  <c r="M33" i="1"/>
  <c r="L33" i="1"/>
  <c r="I32" i="1"/>
  <c r="H32" i="1"/>
  <c r="G32" i="1"/>
  <c r="M31" i="1"/>
  <c r="L31" i="1"/>
  <c r="O31" i="1"/>
  <c r="M30" i="1"/>
  <c r="L30" i="1"/>
  <c r="O30" i="1"/>
  <c r="I29" i="1"/>
  <c r="G29" i="1"/>
  <c r="M28" i="1"/>
  <c r="L28" i="1"/>
  <c r="M27" i="1"/>
  <c r="L27" i="1"/>
  <c r="I26" i="1"/>
  <c r="H26" i="1"/>
  <c r="M25" i="1"/>
  <c r="L25" i="1"/>
  <c r="M24" i="1"/>
  <c r="L24" i="1"/>
  <c r="M23" i="1"/>
  <c r="L23" i="1"/>
  <c r="M19" i="1"/>
  <c r="L19" i="1"/>
  <c r="M18" i="1"/>
  <c r="N18" i="1"/>
  <c r="M17" i="1"/>
  <c r="L17" i="1"/>
  <c r="N17" i="1"/>
  <c r="I16" i="1"/>
  <c r="H16" i="1"/>
  <c r="G16" i="1"/>
  <c r="M14" i="1"/>
  <c r="L14" i="1"/>
  <c r="O14" i="1"/>
  <c r="M13" i="1"/>
  <c r="L13" i="1"/>
  <c r="O13" i="1"/>
  <c r="M12" i="1"/>
  <c r="L12" i="1"/>
  <c r="N12" i="1"/>
  <c r="I11" i="1"/>
  <c r="I8" i="1" s="1"/>
  <c r="H11" i="1"/>
  <c r="H8" i="1" s="1"/>
  <c r="G11" i="1"/>
  <c r="G8" i="1" s="1"/>
  <c r="G6" i="1" s="1"/>
  <c r="I9" i="1" l="1"/>
  <c r="L16" i="1"/>
  <c r="O32" i="1"/>
  <c r="M16" i="1"/>
  <c r="O23" i="1"/>
  <c r="O25" i="1"/>
  <c r="G9" i="1"/>
  <c r="M11" i="1"/>
  <c r="O35" i="1"/>
  <c r="O37" i="1"/>
  <c r="O38" i="1"/>
  <c r="O39" i="1"/>
  <c r="M32" i="1"/>
  <c r="O33" i="1"/>
  <c r="M29" i="1"/>
  <c r="O27" i="1"/>
  <c r="O28" i="1"/>
  <c r="M26" i="1"/>
  <c r="H9" i="1"/>
  <c r="H6" i="1"/>
  <c r="I6" i="1"/>
  <c r="L8" i="1"/>
  <c r="L11" i="1"/>
  <c r="O12" i="1"/>
  <c r="N13" i="1"/>
  <c r="N14" i="1"/>
  <c r="O17" i="1"/>
  <c r="O18" i="1"/>
  <c r="N23" i="1"/>
  <c r="N25" i="1"/>
  <c r="L26" i="1"/>
  <c r="N27" i="1"/>
  <c r="N28" i="1"/>
  <c r="L29" i="1"/>
  <c r="N31" i="1"/>
  <c r="L32" i="1"/>
  <c r="N33" i="1"/>
  <c r="N35" i="1"/>
  <c r="N37" i="1"/>
  <c r="N39" i="1"/>
  <c r="M8" i="1"/>
  <c r="N26" i="1" l="1"/>
  <c r="O16" i="1"/>
  <c r="N16" i="1"/>
  <c r="O29" i="1"/>
  <c r="N32" i="1"/>
  <c r="O26" i="1"/>
  <c r="M9" i="1"/>
  <c r="N29" i="1"/>
  <c r="L9" i="1"/>
  <c r="O8" i="1"/>
  <c r="M6" i="1"/>
  <c r="N11" i="1"/>
  <c r="N8" i="1"/>
  <c r="O11" i="1"/>
  <c r="L6" i="1"/>
  <c r="N6" i="1"/>
  <c r="O6" i="1" l="1"/>
  <c r="N9" i="1"/>
  <c r="O9" i="1"/>
  <c r="N24" i="1" l="1"/>
  <c r="O24" i="1"/>
</calcChain>
</file>

<file path=xl/sharedStrings.xml><?xml version="1.0" encoding="utf-8"?>
<sst xmlns="http://schemas.openxmlformats.org/spreadsheetml/2006/main" count="63" uniqueCount="39">
  <si>
    <t>Динамика поступлений  по УФНС России по Томской области</t>
  </si>
  <si>
    <t>Темп роста по общей сумме поступлений, %</t>
  </si>
  <si>
    <t>Увели-чение, (снижение) млн.руб.</t>
  </si>
  <si>
    <t>Темп роста без переданных,%</t>
  </si>
  <si>
    <t>Показатели</t>
  </si>
  <si>
    <t>МРИ 2</t>
  </si>
  <si>
    <t>Другие МРИ по КН</t>
  </si>
  <si>
    <t>Всего поступило в бюджетную систему с учетом страховых взносов</t>
  </si>
  <si>
    <t xml:space="preserve">               в том числе:</t>
  </si>
  <si>
    <t>Поступило в бюджетную систему РФ без страховых взносов</t>
  </si>
  <si>
    <t>Поступило в бюджетную систему РФ без страховых взносов и НДПИ</t>
  </si>
  <si>
    <t xml:space="preserve">   Налоги и сборы в консолидированный бюджет РФ</t>
  </si>
  <si>
    <t xml:space="preserve">               в федеральный бюджет</t>
  </si>
  <si>
    <t xml:space="preserve">                    в КБ  субъекта</t>
  </si>
  <si>
    <t xml:space="preserve">               в  т.ч.      в местные бюджеты</t>
  </si>
  <si>
    <t xml:space="preserve">                               из них:</t>
  </si>
  <si>
    <t xml:space="preserve">     Налог на прибыль организаций</t>
  </si>
  <si>
    <t xml:space="preserve">      НДФЛ в КБ субъекта РФ</t>
  </si>
  <si>
    <t>X</t>
  </si>
  <si>
    <t xml:space="preserve">      Налоги на совокупный доход</t>
  </si>
  <si>
    <t xml:space="preserve">      НДС</t>
  </si>
  <si>
    <t xml:space="preserve">      НДС на товары, ввозимые на территорию РФ </t>
  </si>
  <si>
    <t xml:space="preserve">      Акцизы по товарам, производимым на территории РФ</t>
  </si>
  <si>
    <t xml:space="preserve">      НДПИ </t>
  </si>
  <si>
    <t xml:space="preserve">          из него НДПИ нефть</t>
  </si>
  <si>
    <t xml:space="preserve">                    в консолидированный бюджет субъекта</t>
  </si>
  <si>
    <r>
      <t xml:space="preserve">Имущественные налоги </t>
    </r>
    <r>
      <rPr>
        <sz val="8"/>
        <rFont val="Arial Cyr"/>
        <charset val="204"/>
      </rPr>
      <t>(налог на имущество организаций и физических лиц, транспортный налог, земельный налог, налог на игорный бизнес)</t>
    </r>
  </si>
  <si>
    <t>в т.ч.</t>
  </si>
  <si>
    <t>Налог на имущество организаций                    в КБ  субъекта</t>
  </si>
  <si>
    <t>Государственные внебюджетные фонды (за счет ЕСН, без расходов на государственное социальное страхование, а также за счет налогов со специальным налоговым режимом)</t>
  </si>
  <si>
    <t>Межрайонные по КН</t>
  </si>
  <si>
    <t>1-НМ</t>
  </si>
  <si>
    <t>Страховые взносы на обязательное социальное страхование в РФ</t>
  </si>
  <si>
    <t>2020 год</t>
  </si>
  <si>
    <t>На 01.08.2020г.</t>
  </si>
  <si>
    <t>На 01.08.2020г. без переданных</t>
  </si>
  <si>
    <t>2021 год</t>
  </si>
  <si>
    <t>На 01.08.2021г.</t>
  </si>
  <si>
    <t>На 01.08.2021г. без переданных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</si>
</sst>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 applyFill="1"/>
    <xf numFmtId="164" fontId="1" fillId="0" borderId="0" xfId="1" applyNumberFormat="1" applyFill="1"/>
    <xf numFmtId="0" fontId="1" fillId="0" borderId="1" xfId="1" applyFill="1" applyBorder="1"/>
    <xf numFmtId="164" fontId="0" fillId="0" borderId="1" xfId="1" applyNumberFormat="1" applyFont="1" applyFill="1" applyBorder="1" applyAlignment="1">
      <alignment wrapText="1" shrinkToFit="1"/>
    </xf>
    <xf numFmtId="164" fontId="1" fillId="0" borderId="1" xfId="1" applyNumberFormat="1" applyFill="1" applyBorder="1"/>
    <xf numFmtId="164" fontId="1" fillId="0" borderId="1" xfId="1" applyNumberFormat="1" applyFill="1" applyBorder="1" applyAlignment="1">
      <alignment wrapText="1" shrinkToFit="1"/>
    </xf>
    <xf numFmtId="164" fontId="3" fillId="0" borderId="1" xfId="1" applyNumberFormat="1" applyFont="1" applyFill="1" applyBorder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7" fillId="0" borderId="1" xfId="1" applyFont="1" applyFill="1" applyBorder="1"/>
    <xf numFmtId="0" fontId="3" fillId="0" borderId="1" xfId="1" applyFont="1" applyFill="1" applyBorder="1"/>
    <xf numFmtId="165" fontId="1" fillId="0" borderId="1" xfId="1" applyNumberFormat="1" applyFont="1" applyFill="1" applyBorder="1"/>
    <xf numFmtId="0" fontId="3" fillId="0" borderId="1" xfId="1" applyFont="1" applyFill="1" applyBorder="1" applyAlignment="1">
      <alignment wrapText="1" shrinkToFit="1"/>
    </xf>
    <xf numFmtId="165" fontId="5" fillId="0" borderId="1" xfId="1" applyNumberFormat="1" applyFont="1" applyFill="1" applyBorder="1"/>
    <xf numFmtId="0" fontId="8" fillId="0" borderId="1" xfId="1" applyFont="1" applyFill="1" applyBorder="1" applyAlignment="1">
      <alignment wrapText="1" shrinkToFit="1"/>
    </xf>
    <xf numFmtId="164" fontId="3" fillId="0" borderId="1" xfId="1" applyNumberFormat="1" applyFont="1" applyFill="1" applyBorder="1" applyAlignment="1">
      <alignment horizontal="right"/>
    </xf>
    <xf numFmtId="0" fontId="5" fillId="0" borderId="0" xfId="1" applyFont="1" applyFill="1"/>
    <xf numFmtId="0" fontId="1" fillId="0" borderId="1" xfId="1" applyFont="1" applyFill="1" applyBorder="1" applyAlignment="1">
      <alignment wrapText="1" shrinkToFit="1"/>
    </xf>
    <xf numFmtId="49" fontId="1" fillId="0" borderId="1" xfId="1" applyNumberFormat="1" applyFill="1" applyBorder="1" applyAlignment="1">
      <alignment horizontal="right"/>
    </xf>
    <xf numFmtId="49" fontId="1" fillId="0" borderId="1" xfId="1" applyNumberFormat="1" applyFill="1" applyBorder="1" applyAlignment="1">
      <alignment horizontal="center"/>
    </xf>
    <xf numFmtId="0" fontId="0" fillId="0" borderId="0" xfId="1" applyFont="1" applyFill="1"/>
    <xf numFmtId="0" fontId="3" fillId="0" borderId="1" xfId="0" applyFont="1" applyFill="1" applyBorder="1" applyAlignment="1">
      <alignment wrapText="1" shrinkToFit="1"/>
    </xf>
    <xf numFmtId="0" fontId="4" fillId="0" borderId="1" xfId="0" applyFont="1" applyFill="1" applyBorder="1" applyAlignment="1">
      <alignment wrapText="1" shrinkToFit="1"/>
    </xf>
    <xf numFmtId="0" fontId="5" fillId="0" borderId="1" xfId="1" applyFont="1" applyFill="1" applyBorder="1"/>
    <xf numFmtId="164" fontId="5" fillId="0" borderId="1" xfId="1" applyNumberFormat="1" applyFont="1" applyFill="1" applyBorder="1"/>
    <xf numFmtId="165" fontId="6" fillId="0" borderId="1" xfId="1" applyNumberFormat="1" applyFont="1" applyFill="1" applyBorder="1"/>
    <xf numFmtId="166" fontId="6" fillId="0" borderId="1" xfId="1" applyNumberFormat="1" applyFont="1" applyFill="1" applyBorder="1"/>
    <xf numFmtId="0" fontId="6" fillId="0" borderId="1" xfId="1" applyFont="1" applyFill="1" applyBorder="1" applyAlignment="1">
      <alignment wrapText="1" shrinkToFit="1"/>
    </xf>
    <xf numFmtId="164" fontId="6" fillId="0" borderId="1" xfId="1" applyNumberFormat="1" applyFont="1" applyFill="1" applyBorder="1"/>
    <xf numFmtId="0" fontId="8" fillId="0" borderId="1" xfId="0" applyFont="1" applyFill="1" applyBorder="1" applyAlignment="1">
      <alignment wrapText="1" shrinkToFit="1"/>
    </xf>
    <xf numFmtId="164" fontId="1" fillId="0" borderId="1" xfId="1" applyNumberFormat="1" applyFont="1" applyFill="1" applyBorder="1"/>
    <xf numFmtId="164" fontId="1" fillId="0" borderId="4" xfId="1" applyNumberFormat="1" applyFill="1" applyBorder="1" applyAlignment="1">
      <alignment horizontal="center" wrapText="1" shrinkToFit="1"/>
    </xf>
    <xf numFmtId="164" fontId="1" fillId="0" borderId="5" xfId="1" applyNumberFormat="1" applyFill="1" applyBorder="1" applyAlignment="1">
      <alignment horizontal="center" wrapText="1" shrinkToFit="1"/>
    </xf>
    <xf numFmtId="164" fontId="0" fillId="0" borderId="2" xfId="1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horizontal="center"/>
    </xf>
    <xf numFmtId="164" fontId="2" fillId="0" borderId="4" xfId="1" applyNumberFormat="1" applyFont="1" applyFill="1" applyBorder="1" applyAlignment="1">
      <alignment horizontal="center" wrapText="1" shrinkToFit="1"/>
    </xf>
    <xf numFmtId="164" fontId="2" fillId="0" borderId="5" xfId="1" applyNumberFormat="1" applyFont="1" applyFill="1" applyBorder="1" applyAlignment="1">
      <alignment horizontal="center" wrapText="1" shrinkToFit="1"/>
    </xf>
    <xf numFmtId="0" fontId="2" fillId="0" borderId="1" xfId="1" applyFont="1" applyFill="1" applyBorder="1" applyAlignment="1">
      <alignment horizontal="center" wrapText="1" shrinkToFit="1"/>
    </xf>
    <xf numFmtId="164" fontId="0" fillId="0" borderId="6" xfId="1" applyNumberFormat="1" applyFont="1" applyFill="1" applyBorder="1" applyAlignment="1">
      <alignment horizontal="center"/>
    </xf>
    <xf numFmtId="164" fontId="0" fillId="0" borderId="7" xfId="1" applyNumberFormat="1" applyFont="1" applyFill="1" applyBorder="1" applyAlignment="1">
      <alignment horizontal="center"/>
    </xf>
    <xf numFmtId="164" fontId="0" fillId="0" borderId="8" xfId="1" applyNumberFormat="1" applyFont="1" applyFill="1" applyBorder="1" applyAlignment="1">
      <alignment horizontal="center"/>
    </xf>
    <xf numFmtId="166" fontId="1" fillId="0" borderId="1" xfId="1" applyNumberFormat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75"/>
  <sheetViews>
    <sheetView tabSelected="1" view="pageBreakPreview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14" sqref="K14"/>
    </sheetView>
  </sheetViews>
  <sheetFormatPr defaultColWidth="9.140625" defaultRowHeight="12.75" x14ac:dyDescent="0.2"/>
  <cols>
    <col min="1" max="1" width="33.28515625" style="1" customWidth="1"/>
    <col min="2" max="2" width="12.140625" style="2" customWidth="1"/>
    <col min="3" max="3" width="9.7109375" style="2" customWidth="1"/>
    <col min="4" max="4" width="9.42578125" style="2" customWidth="1"/>
    <col min="5" max="5" width="8.140625" style="2" customWidth="1"/>
    <col min="6" max="7" width="13.28515625" style="2" customWidth="1"/>
    <col min="8" max="8" width="8.85546875" style="2" customWidth="1"/>
    <col min="9" max="10" width="9" style="2" customWidth="1"/>
    <col min="11" max="11" width="13.85546875" style="2" customWidth="1"/>
    <col min="12" max="12" width="11.7109375" style="2" customWidth="1"/>
    <col min="13" max="13" width="11.5703125" style="2" customWidth="1"/>
    <col min="14" max="14" width="11.28515625" style="1" customWidth="1"/>
    <col min="15" max="15" width="11.7109375" style="1" customWidth="1"/>
    <col min="16" max="16384" width="9.140625" style="1"/>
  </cols>
  <sheetData>
    <row r="2" spans="1:15" x14ac:dyDescent="0.2">
      <c r="B2" s="2" t="s">
        <v>0</v>
      </c>
      <c r="H2" s="2" t="s">
        <v>31</v>
      </c>
    </row>
    <row r="4" spans="1:15" ht="15" x14ac:dyDescent="0.25">
      <c r="A4" s="3"/>
      <c r="B4" s="34" t="s">
        <v>33</v>
      </c>
      <c r="C4" s="35"/>
      <c r="D4" s="35"/>
      <c r="E4" s="35"/>
      <c r="F4" s="35"/>
      <c r="G4" s="39" t="s">
        <v>36</v>
      </c>
      <c r="H4" s="40"/>
      <c r="I4" s="40"/>
      <c r="J4" s="40"/>
      <c r="K4" s="41"/>
      <c r="L4" s="36" t="s">
        <v>1</v>
      </c>
      <c r="M4" s="32" t="s">
        <v>2</v>
      </c>
      <c r="N4" s="38" t="s">
        <v>3</v>
      </c>
      <c r="O4" s="32" t="s">
        <v>2</v>
      </c>
    </row>
    <row r="5" spans="1:15" ht="60" x14ac:dyDescent="0.25">
      <c r="A5" s="3" t="s">
        <v>4</v>
      </c>
      <c r="B5" s="4" t="s">
        <v>34</v>
      </c>
      <c r="C5" s="5" t="s">
        <v>5</v>
      </c>
      <c r="D5" s="6" t="s">
        <v>6</v>
      </c>
      <c r="E5" s="6" t="s">
        <v>30</v>
      </c>
      <c r="F5" s="4" t="s">
        <v>35</v>
      </c>
      <c r="G5" s="4" t="s">
        <v>37</v>
      </c>
      <c r="H5" s="5" t="s">
        <v>5</v>
      </c>
      <c r="I5" s="6" t="s">
        <v>6</v>
      </c>
      <c r="J5" s="6" t="s">
        <v>30</v>
      </c>
      <c r="K5" s="4" t="s">
        <v>38</v>
      </c>
      <c r="L5" s="37"/>
      <c r="M5" s="33"/>
      <c r="N5" s="38"/>
      <c r="O5" s="33"/>
    </row>
    <row r="6" spans="1:15" ht="45" customHeight="1" x14ac:dyDescent="0.2">
      <c r="A6" s="22" t="s">
        <v>7</v>
      </c>
      <c r="B6" s="7">
        <f t="shared" ref="B6" si="0">B8+B39</f>
        <v>129267.4</v>
      </c>
      <c r="C6" s="7">
        <f t="shared" ref="C6:F6" si="1">C8+C39</f>
        <v>53039.7</v>
      </c>
      <c r="D6" s="7">
        <f t="shared" si="1"/>
        <v>2031.1</v>
      </c>
      <c r="E6" s="7">
        <f t="shared" si="1"/>
        <v>7466.3</v>
      </c>
      <c r="F6" s="7">
        <f t="shared" si="1"/>
        <v>66730.3</v>
      </c>
      <c r="G6" s="7">
        <f t="shared" ref="G6:K6" si="2">G8+G39</f>
        <v>165743.29999999999</v>
      </c>
      <c r="H6" s="7">
        <f t="shared" si="2"/>
        <v>86013.5</v>
      </c>
      <c r="I6" s="7">
        <f t="shared" si="2"/>
        <v>1391.3</v>
      </c>
      <c r="J6" s="7">
        <f t="shared" si="2"/>
        <v>5022.4000000000005</v>
      </c>
      <c r="K6" s="7">
        <f t="shared" si="2"/>
        <v>73316.200000000012</v>
      </c>
      <c r="L6" s="8">
        <f>G6/B6</f>
        <v>1.2821740052016208</v>
      </c>
      <c r="M6" s="9">
        <f>G6-B6</f>
        <v>36475.899999999994</v>
      </c>
      <c r="N6" s="8">
        <f>K6/F6</f>
        <v>1.0986942962941872</v>
      </c>
      <c r="O6" s="9">
        <f>K6-F6</f>
        <v>6585.9000000000087</v>
      </c>
    </row>
    <row r="7" spans="1:15" x14ac:dyDescent="0.2">
      <c r="A7" s="3" t="s">
        <v>8</v>
      </c>
      <c r="B7" s="5"/>
      <c r="C7" s="5"/>
      <c r="D7" s="5"/>
      <c r="E7" s="5"/>
      <c r="F7" s="5"/>
      <c r="G7" s="5"/>
      <c r="H7" s="5"/>
      <c r="I7" s="5"/>
      <c r="J7" s="5"/>
      <c r="K7" s="5"/>
      <c r="L7" s="8"/>
      <c r="M7" s="9"/>
      <c r="N7" s="8"/>
      <c r="O7" s="9"/>
    </row>
    <row r="8" spans="1:15" ht="25.5" x14ac:dyDescent="0.2">
      <c r="A8" s="22" t="s">
        <v>9</v>
      </c>
      <c r="B8" s="7">
        <f t="shared" ref="B8:F8" si="3">B11+B38</f>
        <v>101986.9</v>
      </c>
      <c r="C8" s="7">
        <f t="shared" si="3"/>
        <v>53039.7</v>
      </c>
      <c r="D8" s="7">
        <f t="shared" si="3"/>
        <v>2031.1</v>
      </c>
      <c r="E8" s="7">
        <f t="shared" si="3"/>
        <v>7466.3</v>
      </c>
      <c r="F8" s="7">
        <f t="shared" si="3"/>
        <v>39449.800000000003</v>
      </c>
      <c r="G8" s="7">
        <f t="shared" ref="G8:K8" si="4">G11+G38</f>
        <v>137941.5</v>
      </c>
      <c r="H8" s="7">
        <f t="shared" si="4"/>
        <v>86013.7</v>
      </c>
      <c r="I8" s="7">
        <f t="shared" si="4"/>
        <v>1391.3</v>
      </c>
      <c r="J8" s="7">
        <f t="shared" si="4"/>
        <v>5022.4000000000005</v>
      </c>
      <c r="K8" s="7">
        <f t="shared" si="4"/>
        <v>45514.200000000004</v>
      </c>
      <c r="L8" s="8">
        <f>G8/B8</f>
        <v>1.3525413558015784</v>
      </c>
      <c r="M8" s="9">
        <f>G8-B8</f>
        <v>35954.600000000006</v>
      </c>
      <c r="N8" s="8">
        <f>K8/F8</f>
        <v>1.1537244802255018</v>
      </c>
      <c r="O8" s="9">
        <f>K8-F8</f>
        <v>6064.4000000000015</v>
      </c>
    </row>
    <row r="9" spans="1:15" ht="38.25" x14ac:dyDescent="0.2">
      <c r="A9" s="22" t="s">
        <v>10</v>
      </c>
      <c r="B9" s="7">
        <f t="shared" ref="B9:F9" si="5">B8-B29</f>
        <v>63549.099999999991</v>
      </c>
      <c r="C9" s="7">
        <f t="shared" si="5"/>
        <v>17705.099999999999</v>
      </c>
      <c r="D9" s="7">
        <f t="shared" si="5"/>
        <v>2031.1</v>
      </c>
      <c r="E9" s="7">
        <f t="shared" si="5"/>
        <v>5628.3</v>
      </c>
      <c r="F9" s="7">
        <f t="shared" si="5"/>
        <v>38184.600000000006</v>
      </c>
      <c r="G9" s="7">
        <f t="shared" ref="G9:K9" si="6">G8-G29</f>
        <v>82581.2</v>
      </c>
      <c r="H9" s="7">
        <f t="shared" si="6"/>
        <v>36119.099999999991</v>
      </c>
      <c r="I9" s="7">
        <f t="shared" si="6"/>
        <v>1391.3</v>
      </c>
      <c r="J9" s="7">
        <f t="shared" si="6"/>
        <v>1465.1000000000004</v>
      </c>
      <c r="K9" s="7">
        <f t="shared" si="6"/>
        <v>43605.8</v>
      </c>
      <c r="L9" s="8">
        <f>G9/B9</f>
        <v>1.2994865387550729</v>
      </c>
      <c r="M9" s="9">
        <f>G9-B9</f>
        <v>19032.100000000006</v>
      </c>
      <c r="N9" s="8">
        <f>K9/F9</f>
        <v>1.1419734657427338</v>
      </c>
      <c r="O9" s="9">
        <f>K9-F9</f>
        <v>5421.1999999999971</v>
      </c>
    </row>
    <row r="10" spans="1:15" x14ac:dyDescent="0.2">
      <c r="A10" s="3" t="s">
        <v>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8"/>
      <c r="M10" s="9"/>
      <c r="N10" s="8"/>
      <c r="O10" s="9"/>
    </row>
    <row r="11" spans="1:15" ht="47.25" x14ac:dyDescent="0.25">
      <c r="A11" s="23" t="s">
        <v>11</v>
      </c>
      <c r="B11" s="7">
        <f t="shared" ref="B11:E11" si="7">SUM(B12:B13)</f>
        <v>101986.9</v>
      </c>
      <c r="C11" s="7">
        <f t="shared" si="7"/>
        <v>53039.7</v>
      </c>
      <c r="D11" s="7">
        <f t="shared" si="7"/>
        <v>2031.1</v>
      </c>
      <c r="E11" s="7">
        <f t="shared" si="7"/>
        <v>7466.3</v>
      </c>
      <c r="F11" s="7">
        <f t="shared" ref="F11" si="8">SUM(F12:F13)</f>
        <v>39449.800000000003</v>
      </c>
      <c r="G11" s="7">
        <f t="shared" ref="G11:J11" si="9">SUM(G12:G13)</f>
        <v>137927.4</v>
      </c>
      <c r="H11" s="7">
        <f t="shared" si="9"/>
        <v>86013.7</v>
      </c>
      <c r="I11" s="7">
        <f t="shared" si="9"/>
        <v>1391.3</v>
      </c>
      <c r="J11" s="7">
        <f t="shared" si="9"/>
        <v>5022.4000000000005</v>
      </c>
      <c r="K11" s="7">
        <f t="shared" ref="K11" si="10">SUM(K12:K13)</f>
        <v>45500.100000000006</v>
      </c>
      <c r="L11" s="8">
        <f>G11/B11</f>
        <v>1.3524031027514318</v>
      </c>
      <c r="M11" s="9">
        <f>G11-B11</f>
        <v>35940.5</v>
      </c>
      <c r="N11" s="8">
        <f>K11/F11</f>
        <v>1.1533670639648363</v>
      </c>
      <c r="O11" s="9">
        <f>K11-F11</f>
        <v>6050.3000000000029</v>
      </c>
    </row>
    <row r="12" spans="1:15" s="17" customFormat="1" x14ac:dyDescent="0.2">
      <c r="A12" s="24" t="s">
        <v>12</v>
      </c>
      <c r="B12" s="25">
        <v>72622.5</v>
      </c>
      <c r="C12" s="25">
        <v>51251</v>
      </c>
      <c r="D12" s="25">
        <v>1154.8</v>
      </c>
      <c r="E12" s="25">
        <v>6484.1</v>
      </c>
      <c r="F12" s="31">
        <f>B12-C12-D12-E12</f>
        <v>13732.6</v>
      </c>
      <c r="G12" s="25">
        <v>105764.8</v>
      </c>
      <c r="H12" s="25">
        <v>84072.4</v>
      </c>
      <c r="I12" s="25">
        <v>918.9</v>
      </c>
      <c r="J12" s="25">
        <v>4783.6000000000004</v>
      </c>
      <c r="K12" s="31">
        <f>G12-H12-I12-J12</f>
        <v>15989.900000000007</v>
      </c>
      <c r="L12" s="26">
        <f>G12/B12</f>
        <v>1.4563640744948192</v>
      </c>
      <c r="M12" s="27">
        <f>G12-B12</f>
        <v>33142.300000000003</v>
      </c>
      <c r="N12" s="26">
        <f>K12/F12</f>
        <v>1.1643752821752622</v>
      </c>
      <c r="O12" s="27">
        <f>K12-F12</f>
        <v>2257.3000000000065</v>
      </c>
    </row>
    <row r="13" spans="1:15" x14ac:dyDescent="0.2">
      <c r="A13" s="10" t="s">
        <v>13</v>
      </c>
      <c r="B13" s="5">
        <v>29364.400000000001</v>
      </c>
      <c r="C13" s="5">
        <v>1788.7</v>
      </c>
      <c r="D13" s="5">
        <v>876.3</v>
      </c>
      <c r="E13" s="5">
        <v>982.2</v>
      </c>
      <c r="F13" s="31">
        <f>B13-C13-D13-E13</f>
        <v>25717.200000000001</v>
      </c>
      <c r="G13" s="5">
        <v>32162.6</v>
      </c>
      <c r="H13" s="5">
        <v>1941.3</v>
      </c>
      <c r="I13" s="5">
        <v>472.4</v>
      </c>
      <c r="J13" s="5">
        <v>238.8</v>
      </c>
      <c r="K13" s="31">
        <v>29510.2</v>
      </c>
      <c r="L13" s="8">
        <f>G13/B13</f>
        <v>1.0952922586533351</v>
      </c>
      <c r="M13" s="9">
        <f>G13-B13</f>
        <v>2798.1999999999971</v>
      </c>
      <c r="N13" s="8">
        <f>K13/F13</f>
        <v>1.1474888401536714</v>
      </c>
      <c r="O13" s="9">
        <f>K13-F13</f>
        <v>3793</v>
      </c>
    </row>
    <row r="14" spans="1:15" x14ac:dyDescent="0.2">
      <c r="A14" s="10" t="s">
        <v>14</v>
      </c>
      <c r="B14" s="5">
        <v>5540.4</v>
      </c>
      <c r="C14" s="5">
        <v>4.0999999999999996</v>
      </c>
      <c r="D14" s="5">
        <v>0</v>
      </c>
      <c r="E14" s="5">
        <v>0</v>
      </c>
      <c r="F14" s="31">
        <f>B14-C14-D14-E14</f>
        <v>5536.2999999999993</v>
      </c>
      <c r="G14" s="5">
        <v>6208.3</v>
      </c>
      <c r="H14" s="5">
        <v>3.3</v>
      </c>
      <c r="I14" s="5">
        <v>-0.1</v>
      </c>
      <c r="J14" s="5">
        <v>-0.2</v>
      </c>
      <c r="K14" s="31">
        <f>G14-H14-I14-J14</f>
        <v>6205.3</v>
      </c>
      <c r="L14" s="8">
        <f>G14/B14</f>
        <v>1.1205508627535918</v>
      </c>
      <c r="M14" s="9">
        <f>G14-B14</f>
        <v>667.90000000000055</v>
      </c>
      <c r="N14" s="8">
        <f>K14/F14</f>
        <v>1.1208388273756844</v>
      </c>
      <c r="O14" s="9">
        <f>K14-F14</f>
        <v>669.00000000000091</v>
      </c>
    </row>
    <row r="15" spans="1:15" x14ac:dyDescent="0.2">
      <c r="A15" s="3" t="s">
        <v>15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8"/>
      <c r="M15" s="9"/>
      <c r="N15" s="8"/>
      <c r="O15" s="9"/>
    </row>
    <row r="16" spans="1:15" x14ac:dyDescent="0.2">
      <c r="A16" s="11" t="s">
        <v>16</v>
      </c>
      <c r="B16" s="7">
        <f t="shared" ref="B16:E16" si="11">SUM(B17:B18)</f>
        <v>7499.4000000000005</v>
      </c>
      <c r="C16" s="7">
        <f t="shared" si="11"/>
        <v>1965.8999999999999</v>
      </c>
      <c r="D16" s="7">
        <f t="shared" si="11"/>
        <v>948.19999999999993</v>
      </c>
      <c r="E16" s="7">
        <f t="shared" si="11"/>
        <v>1145.5999999999999</v>
      </c>
      <c r="F16" s="7">
        <f t="shared" ref="F16" si="12">SUM(F17:F18)</f>
        <v>3439.7</v>
      </c>
      <c r="G16" s="7">
        <f t="shared" ref="G16:K16" si="13">SUM(G17:G18)</f>
        <v>8817.4</v>
      </c>
      <c r="H16" s="7">
        <f t="shared" si="13"/>
        <v>2080.1</v>
      </c>
      <c r="I16" s="7">
        <f t="shared" si="13"/>
        <v>535.79999999999995</v>
      </c>
      <c r="J16" s="7">
        <f t="shared" si="13"/>
        <v>278.90000000000003</v>
      </c>
      <c r="K16" s="7">
        <f t="shared" si="13"/>
        <v>5922.5</v>
      </c>
      <c r="L16" s="8">
        <f>G16/B16</f>
        <v>1.1757473931247833</v>
      </c>
      <c r="M16" s="9">
        <f>G16-B16</f>
        <v>1317.9999999999991</v>
      </c>
      <c r="N16" s="8">
        <f>K16/F16</f>
        <v>1.7218071343431114</v>
      </c>
      <c r="O16" s="9">
        <f>K16-F16</f>
        <v>2482.8000000000002</v>
      </c>
    </row>
    <row r="17" spans="1:15" s="17" customFormat="1" x14ac:dyDescent="0.2">
      <c r="A17" s="24" t="s">
        <v>12</v>
      </c>
      <c r="B17" s="25">
        <v>586.29999999999995</v>
      </c>
      <c r="C17" s="25">
        <v>181.3</v>
      </c>
      <c r="D17" s="25">
        <v>71.900000000000006</v>
      </c>
      <c r="E17" s="25">
        <v>162.19999999999999</v>
      </c>
      <c r="F17" s="31">
        <f t="shared" ref="F17:F18" si="14">B17-C17-D17-E17</f>
        <v>170.89999999999992</v>
      </c>
      <c r="G17" s="25">
        <v>952.9</v>
      </c>
      <c r="H17" s="25">
        <v>144.1</v>
      </c>
      <c r="I17" s="25">
        <v>56.5</v>
      </c>
      <c r="J17" s="25">
        <v>41.1</v>
      </c>
      <c r="K17" s="31">
        <f>G17-H17-I17-J17</f>
        <v>711.19999999999993</v>
      </c>
      <c r="L17" s="14">
        <f>G17/B17</f>
        <v>1.6252771618625279</v>
      </c>
      <c r="M17" s="27">
        <f>G17-B17</f>
        <v>366.6</v>
      </c>
      <c r="N17" s="14">
        <f>K17/F17</f>
        <v>4.1614979520187259</v>
      </c>
      <c r="O17" s="27">
        <f>K17-F17</f>
        <v>540.29999999999995</v>
      </c>
    </row>
    <row r="18" spans="1:15" x14ac:dyDescent="0.2">
      <c r="A18" s="10" t="s">
        <v>13</v>
      </c>
      <c r="B18" s="5">
        <v>6913.1</v>
      </c>
      <c r="C18" s="5">
        <v>1784.6</v>
      </c>
      <c r="D18" s="5">
        <v>876.3</v>
      </c>
      <c r="E18" s="5">
        <v>983.4</v>
      </c>
      <c r="F18" s="31">
        <f t="shared" si="14"/>
        <v>3268.7999999999997</v>
      </c>
      <c r="G18" s="5">
        <v>7864.5</v>
      </c>
      <c r="H18" s="5">
        <v>1936</v>
      </c>
      <c r="I18" s="5">
        <v>479.3</v>
      </c>
      <c r="J18" s="5">
        <v>237.8</v>
      </c>
      <c r="K18" s="31">
        <v>5211.3</v>
      </c>
      <c r="L18" s="12">
        <f>G18/B18</f>
        <v>1.1376227741534188</v>
      </c>
      <c r="M18" s="9">
        <f>G18-B18</f>
        <v>951.39999999999964</v>
      </c>
      <c r="N18" s="12">
        <f>K18/F18</f>
        <v>1.5942547723935392</v>
      </c>
      <c r="O18" s="9">
        <f>K18-F18</f>
        <v>1942.5000000000005</v>
      </c>
    </row>
    <row r="19" spans="1:15" x14ac:dyDescent="0.2">
      <c r="A19" s="11" t="s">
        <v>17</v>
      </c>
      <c r="B19" s="7">
        <v>12658.6</v>
      </c>
      <c r="C19" s="7">
        <v>0</v>
      </c>
      <c r="D19" s="7">
        <v>0</v>
      </c>
      <c r="E19" s="7">
        <v>0</v>
      </c>
      <c r="F19" s="7">
        <f>B19-C19-D19-E19</f>
        <v>12658.6</v>
      </c>
      <c r="G19" s="7">
        <f>SUM(G20:G21)</f>
        <v>13455.4</v>
      </c>
      <c r="H19" s="7">
        <f t="shared" ref="H19:J19" si="15">SUM(H20:H21)</f>
        <v>0</v>
      </c>
      <c r="I19" s="7">
        <f t="shared" si="15"/>
        <v>-0.4</v>
      </c>
      <c r="J19" s="7">
        <f t="shared" si="15"/>
        <v>-1</v>
      </c>
      <c r="K19" s="7">
        <f>G19-H19-I19-J19</f>
        <v>13456.8</v>
      </c>
      <c r="L19" s="8">
        <f>G19/B19</f>
        <v>1.0629453494067274</v>
      </c>
      <c r="M19" s="9">
        <f>G19-B19</f>
        <v>796.79999999999927</v>
      </c>
      <c r="N19" s="8">
        <f t="shared" ref="N19:N21" si="16">K19/F19</f>
        <v>1.063055946155183</v>
      </c>
      <c r="O19" s="9">
        <f t="shared" ref="O19:O21" si="17">K19-F19</f>
        <v>798.19999999999891</v>
      </c>
    </row>
    <row r="20" spans="1:15" x14ac:dyDescent="0.2">
      <c r="A20" s="24" t="s">
        <v>12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68.599999999999994</v>
      </c>
      <c r="H20" s="31">
        <v>0</v>
      </c>
      <c r="I20" s="31">
        <v>0</v>
      </c>
      <c r="J20" s="31">
        <v>0</v>
      </c>
      <c r="K20" s="31">
        <f>G20-H20-I20-J20</f>
        <v>68.599999999999994</v>
      </c>
      <c r="L20" s="12"/>
      <c r="M20" s="42">
        <f t="shared" ref="M20:M21" si="18">G20-B20</f>
        <v>68.599999999999994</v>
      </c>
      <c r="N20" s="12"/>
      <c r="O20" s="42">
        <f t="shared" si="17"/>
        <v>68.599999999999994</v>
      </c>
    </row>
    <row r="21" spans="1:15" x14ac:dyDescent="0.2">
      <c r="A21" s="10" t="s">
        <v>13</v>
      </c>
      <c r="B21" s="31">
        <v>12658.6</v>
      </c>
      <c r="C21" s="31">
        <v>0</v>
      </c>
      <c r="D21" s="31">
        <v>0</v>
      </c>
      <c r="E21" s="31">
        <v>0</v>
      </c>
      <c r="F21" s="31">
        <v>12658.6</v>
      </c>
      <c r="G21" s="31">
        <v>13386.8</v>
      </c>
      <c r="H21" s="31">
        <v>0</v>
      </c>
      <c r="I21" s="31">
        <v>-0.4</v>
      </c>
      <c r="J21" s="31">
        <v>-1</v>
      </c>
      <c r="K21" s="31">
        <f>G21-H21-I21-J21</f>
        <v>13388.199999999999</v>
      </c>
      <c r="L21" s="12">
        <f t="shared" ref="L20:L21" si="19">G21/B21</f>
        <v>1.0575261087324033</v>
      </c>
      <c r="M21" s="42">
        <f t="shared" si="18"/>
        <v>728.19999999999891</v>
      </c>
      <c r="N21" s="12">
        <f t="shared" si="16"/>
        <v>1.0576367054808586</v>
      </c>
      <c r="O21" s="42">
        <f t="shared" si="17"/>
        <v>729.59999999999854</v>
      </c>
    </row>
    <row r="22" spans="1:15" x14ac:dyDescent="0.2">
      <c r="A22" s="11" t="s">
        <v>19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8"/>
      <c r="M22" s="9"/>
      <c r="N22" s="8"/>
      <c r="O22" s="9"/>
    </row>
    <row r="23" spans="1:15" x14ac:dyDescent="0.2">
      <c r="A23" s="10" t="s">
        <v>13</v>
      </c>
      <c r="B23" s="29">
        <v>2222.5</v>
      </c>
      <c r="C23" s="5">
        <v>0</v>
      </c>
      <c r="D23" s="5">
        <v>0</v>
      </c>
      <c r="E23" s="5">
        <v>0</v>
      </c>
      <c r="F23" s="7">
        <f>B23-C23-D23</f>
        <v>2222.5</v>
      </c>
      <c r="G23" s="29">
        <v>3278.7</v>
      </c>
      <c r="H23" s="5">
        <v>0</v>
      </c>
      <c r="I23" s="5">
        <v>0</v>
      </c>
      <c r="J23" s="5">
        <v>0</v>
      </c>
      <c r="K23" s="7">
        <f>G23-H23-I23-J23</f>
        <v>3278.7</v>
      </c>
      <c r="L23" s="8">
        <f t="shared" ref="L23:L33" si="20">G23/B23</f>
        <v>1.4752305961754779</v>
      </c>
      <c r="M23" s="9">
        <f t="shared" ref="M23:M35" si="21">G23-B23</f>
        <v>1056.1999999999998</v>
      </c>
      <c r="N23" s="8">
        <f t="shared" ref="N23:N33" si="22">K23/F23</f>
        <v>1.4752305961754779</v>
      </c>
      <c r="O23" s="9">
        <f t="shared" ref="O23:O35" si="23">K23-F23</f>
        <v>1056.1999999999998</v>
      </c>
    </row>
    <row r="24" spans="1:15" s="17" customFormat="1" x14ac:dyDescent="0.2">
      <c r="A24" s="28" t="s">
        <v>20</v>
      </c>
      <c r="B24" s="29">
        <v>32680.7</v>
      </c>
      <c r="C24" s="29">
        <v>15592.8</v>
      </c>
      <c r="D24" s="29">
        <v>1062.5999999999999</v>
      </c>
      <c r="E24" s="29">
        <v>4432.5</v>
      </c>
      <c r="F24" s="7">
        <f>B24-C24-D24-E24</f>
        <v>11592.800000000001</v>
      </c>
      <c r="G24" s="29">
        <v>39912.800000000003</v>
      </c>
      <c r="H24" s="29">
        <v>25309.4</v>
      </c>
      <c r="I24" s="29">
        <v>842.5</v>
      </c>
      <c r="J24" s="29">
        <v>1117.5</v>
      </c>
      <c r="K24" s="7">
        <f>G24-H24-I24-J24</f>
        <v>12643.400000000001</v>
      </c>
      <c r="L24" s="26">
        <f t="shared" si="20"/>
        <v>1.2212957494790504</v>
      </c>
      <c r="M24" s="27">
        <f t="shared" si="21"/>
        <v>7232.1000000000022</v>
      </c>
      <c r="N24" s="26">
        <f t="shared" si="22"/>
        <v>1.0906252156510938</v>
      </c>
      <c r="O24" s="27">
        <f t="shared" si="23"/>
        <v>1050.6000000000004</v>
      </c>
    </row>
    <row r="25" spans="1:15" s="17" customFormat="1" ht="25.5" x14ac:dyDescent="0.2">
      <c r="A25" s="28" t="s">
        <v>21</v>
      </c>
      <c r="B25" s="29">
        <v>100.2</v>
      </c>
      <c r="C25" s="29">
        <v>0.6</v>
      </c>
      <c r="D25" s="29">
        <v>20.3</v>
      </c>
      <c r="E25" s="29">
        <v>52</v>
      </c>
      <c r="F25" s="7">
        <f>B25-C25-D25-E25</f>
        <v>27.300000000000011</v>
      </c>
      <c r="G25" s="29">
        <v>146.5</v>
      </c>
      <c r="H25" s="29">
        <v>0.4</v>
      </c>
      <c r="I25" s="29">
        <v>19.899999999999999</v>
      </c>
      <c r="J25" s="29">
        <v>67.400000000000006</v>
      </c>
      <c r="K25" s="7">
        <f>G25-H25-I25-J25</f>
        <v>58.799999999999983</v>
      </c>
      <c r="L25" s="26">
        <f t="shared" si="20"/>
        <v>1.4620758483033931</v>
      </c>
      <c r="M25" s="27">
        <f t="shared" si="21"/>
        <v>46.3</v>
      </c>
      <c r="N25" s="26">
        <f t="shared" si="22"/>
        <v>2.1538461538461524</v>
      </c>
      <c r="O25" s="27">
        <f t="shared" si="23"/>
        <v>31.499999999999972</v>
      </c>
    </row>
    <row r="26" spans="1:15" ht="24" customHeight="1" x14ac:dyDescent="0.2">
      <c r="A26" s="13" t="s">
        <v>22</v>
      </c>
      <c r="B26" s="7">
        <f t="shared" ref="B26:E26" si="24">SUM(B27:B28)</f>
        <v>3567.9</v>
      </c>
      <c r="C26" s="7">
        <f t="shared" si="24"/>
        <v>145.69999999999999</v>
      </c>
      <c r="D26" s="7">
        <f t="shared" si="24"/>
        <v>0</v>
      </c>
      <c r="E26" s="7">
        <f t="shared" si="24"/>
        <v>-1.9</v>
      </c>
      <c r="F26" s="7">
        <f>SUM(F27:F28)</f>
        <v>3424.1000000000004</v>
      </c>
      <c r="G26" s="7">
        <f t="shared" ref="G26:J26" si="25">SUM(G27:G28)</f>
        <v>2973.4</v>
      </c>
      <c r="H26" s="7">
        <f t="shared" si="25"/>
        <v>-2.2000000000000002</v>
      </c>
      <c r="I26" s="7">
        <f t="shared" si="25"/>
        <v>0</v>
      </c>
      <c r="J26" s="7">
        <f t="shared" si="25"/>
        <v>1.2</v>
      </c>
      <c r="K26" s="7">
        <f>SUM(K27:K28)</f>
        <v>2974.3999999999996</v>
      </c>
      <c r="L26" s="8">
        <f t="shared" si="20"/>
        <v>0.83337537487037194</v>
      </c>
      <c r="M26" s="9">
        <f t="shared" si="21"/>
        <v>-594.5</v>
      </c>
      <c r="N26" s="8">
        <f t="shared" si="22"/>
        <v>0.86866621886043027</v>
      </c>
      <c r="O26" s="9">
        <f t="shared" si="23"/>
        <v>-449.70000000000073</v>
      </c>
    </row>
    <row r="27" spans="1:15" s="17" customFormat="1" x14ac:dyDescent="0.2">
      <c r="A27" s="24" t="s">
        <v>12</v>
      </c>
      <c r="B27" s="25">
        <v>727.5</v>
      </c>
      <c r="C27" s="25">
        <v>145.69999999999999</v>
      </c>
      <c r="D27" s="25"/>
      <c r="E27" s="25">
        <v>-0.6</v>
      </c>
      <c r="F27" s="25">
        <f>B27-C27-D27-E27</f>
        <v>582.4</v>
      </c>
      <c r="G27" s="25">
        <v>347.9</v>
      </c>
      <c r="H27" s="25">
        <v>-2.2000000000000002</v>
      </c>
      <c r="I27" s="25">
        <v>0</v>
      </c>
      <c r="J27" s="25">
        <v>0.3</v>
      </c>
      <c r="K27" s="25">
        <f>G27-H27-I27-J27</f>
        <v>349.79999999999995</v>
      </c>
      <c r="L27" s="14">
        <f t="shared" si="20"/>
        <v>0.47821305841924394</v>
      </c>
      <c r="M27" s="27">
        <f t="shared" si="21"/>
        <v>-379.6</v>
      </c>
      <c r="N27" s="14">
        <f t="shared" si="22"/>
        <v>0.60061813186813184</v>
      </c>
      <c r="O27" s="27">
        <f t="shared" si="23"/>
        <v>-232.60000000000002</v>
      </c>
    </row>
    <row r="28" spans="1:15" x14ac:dyDescent="0.2">
      <c r="A28" s="10" t="s">
        <v>13</v>
      </c>
      <c r="B28" s="5">
        <v>2840.4</v>
      </c>
      <c r="C28" s="5"/>
      <c r="D28" s="5"/>
      <c r="E28" s="5">
        <v>-1.3</v>
      </c>
      <c r="F28" s="5">
        <f>B28-C28-D28-E28</f>
        <v>2841.7000000000003</v>
      </c>
      <c r="G28" s="5">
        <v>2625.5</v>
      </c>
      <c r="H28" s="5">
        <v>0</v>
      </c>
      <c r="I28" s="5">
        <v>0</v>
      </c>
      <c r="J28" s="5">
        <v>0.9</v>
      </c>
      <c r="K28" s="5">
        <f>G28-H28-I28-J28</f>
        <v>2624.6</v>
      </c>
      <c r="L28" s="12">
        <f t="shared" si="20"/>
        <v>0.92434164202225033</v>
      </c>
      <c r="M28" s="9">
        <f t="shared" si="21"/>
        <v>-214.90000000000009</v>
      </c>
      <c r="N28" s="12">
        <f t="shared" si="22"/>
        <v>0.92360206918393906</v>
      </c>
      <c r="O28" s="9">
        <f t="shared" si="23"/>
        <v>-217.10000000000036</v>
      </c>
    </row>
    <row r="29" spans="1:15" x14ac:dyDescent="0.2">
      <c r="A29" s="11" t="s">
        <v>23</v>
      </c>
      <c r="B29" s="7">
        <f t="shared" ref="B29:E29" si="26">SUM(B30:B31)</f>
        <v>38437.800000000003</v>
      </c>
      <c r="C29" s="7">
        <f t="shared" si="26"/>
        <v>35334.6</v>
      </c>
      <c r="D29" s="7">
        <f t="shared" si="26"/>
        <v>0</v>
      </c>
      <c r="E29" s="7">
        <f t="shared" si="26"/>
        <v>1838</v>
      </c>
      <c r="F29" s="7">
        <f>SUM(F30:F31)</f>
        <v>1265.2</v>
      </c>
      <c r="G29" s="7">
        <f t="shared" ref="G29:J29" si="27">SUM(G30:G31)</f>
        <v>55360.3</v>
      </c>
      <c r="H29" s="7">
        <f t="shared" si="27"/>
        <v>49894.600000000006</v>
      </c>
      <c r="I29" s="7">
        <f t="shared" si="27"/>
        <v>0</v>
      </c>
      <c r="J29" s="7">
        <f t="shared" si="27"/>
        <v>3557.3</v>
      </c>
      <c r="K29" s="7">
        <f>SUM(K30:K31)</f>
        <v>1908.3999999999983</v>
      </c>
      <c r="L29" s="8">
        <f t="shared" si="20"/>
        <v>1.4402567264515658</v>
      </c>
      <c r="M29" s="9">
        <f t="shared" si="21"/>
        <v>16922.5</v>
      </c>
      <c r="N29" s="8">
        <f t="shared" si="22"/>
        <v>1.5083781220360404</v>
      </c>
      <c r="O29" s="9">
        <f t="shared" si="23"/>
        <v>643.19999999999823</v>
      </c>
    </row>
    <row r="30" spans="1:15" s="17" customFormat="1" x14ac:dyDescent="0.2">
      <c r="A30" s="24" t="s">
        <v>12</v>
      </c>
      <c r="B30" s="25">
        <v>38425</v>
      </c>
      <c r="C30" s="25">
        <v>35330.5</v>
      </c>
      <c r="D30" s="25"/>
      <c r="E30" s="25">
        <v>1838</v>
      </c>
      <c r="F30" s="5">
        <f>B30-C30-D30-E30</f>
        <v>1256.5</v>
      </c>
      <c r="G30" s="25">
        <v>55345.9</v>
      </c>
      <c r="H30" s="25">
        <v>49891.3</v>
      </c>
      <c r="I30" s="25">
        <v>0</v>
      </c>
      <c r="J30" s="25">
        <v>3557.3</v>
      </c>
      <c r="K30" s="25">
        <f t="shared" ref="K30:K31" si="28">G30-H30-I30-J30</f>
        <v>1897.2999999999984</v>
      </c>
      <c r="L30" s="14">
        <f t="shared" si="20"/>
        <v>1.4403617436564737</v>
      </c>
      <c r="M30" s="27">
        <f t="shared" si="21"/>
        <v>16920.900000000001</v>
      </c>
      <c r="N30" s="12">
        <f t="shared" si="22"/>
        <v>1.5099880620771973</v>
      </c>
      <c r="O30" s="9">
        <f t="shared" si="23"/>
        <v>640.79999999999836</v>
      </c>
    </row>
    <row r="31" spans="1:15" x14ac:dyDescent="0.2">
      <c r="A31" s="10" t="s">
        <v>13</v>
      </c>
      <c r="B31" s="5">
        <v>12.8</v>
      </c>
      <c r="C31" s="5">
        <v>4.0999999999999996</v>
      </c>
      <c r="D31" s="5"/>
      <c r="E31" s="5"/>
      <c r="F31" s="5">
        <f>B31-C31-D31-E31</f>
        <v>8.7000000000000011</v>
      </c>
      <c r="G31" s="5">
        <v>14.4</v>
      </c>
      <c r="H31" s="5">
        <v>3.3</v>
      </c>
      <c r="I31" s="5">
        <v>0</v>
      </c>
      <c r="J31" s="5">
        <v>0</v>
      </c>
      <c r="K31" s="25">
        <f t="shared" si="28"/>
        <v>11.100000000000001</v>
      </c>
      <c r="L31" s="14">
        <f t="shared" si="20"/>
        <v>1.125</v>
      </c>
      <c r="M31" s="9">
        <f t="shared" si="21"/>
        <v>1.5999999999999996</v>
      </c>
      <c r="N31" s="12">
        <f t="shared" si="22"/>
        <v>1.2758620689655173</v>
      </c>
      <c r="O31" s="9">
        <f t="shared" si="23"/>
        <v>2.4000000000000004</v>
      </c>
    </row>
    <row r="32" spans="1:15" x14ac:dyDescent="0.2">
      <c r="A32" s="11" t="s">
        <v>24</v>
      </c>
      <c r="B32" s="7">
        <f>SUM(B33:B34)</f>
        <v>36364.9</v>
      </c>
      <c r="C32" s="7">
        <f>SUM(C33:C34)</f>
        <v>33336.6</v>
      </c>
      <c r="D32" s="7">
        <f t="shared" ref="D32:E32" si="29">SUM(D33:D34)</f>
        <v>0</v>
      </c>
      <c r="E32" s="7">
        <f t="shared" si="29"/>
        <v>1838</v>
      </c>
      <c r="F32" s="7">
        <f>SUM(F33:F34)</f>
        <v>1190.3000000000029</v>
      </c>
      <c r="G32" s="7">
        <f>SUM(G33:G34)</f>
        <v>51925.7</v>
      </c>
      <c r="H32" s="7">
        <f>SUM(H33:H34)</f>
        <v>46557.7</v>
      </c>
      <c r="I32" s="7">
        <f t="shared" ref="I32:J32" si="30">SUM(I33:I34)</f>
        <v>0</v>
      </c>
      <c r="J32" s="7">
        <f t="shared" si="30"/>
        <v>3557.3</v>
      </c>
      <c r="K32" s="7">
        <f>SUM(K33:K34)</f>
        <v>1810.6999999999998</v>
      </c>
      <c r="L32" s="8">
        <f t="shared" si="20"/>
        <v>1.4279071302272244</v>
      </c>
      <c r="M32" s="9">
        <f t="shared" si="21"/>
        <v>15560.799999999996</v>
      </c>
      <c r="N32" s="8">
        <f t="shared" si="22"/>
        <v>1.5212131395446487</v>
      </c>
      <c r="O32" s="9">
        <f t="shared" si="23"/>
        <v>620.39999999999691</v>
      </c>
    </row>
    <row r="33" spans="1:15" s="17" customFormat="1" x14ac:dyDescent="0.2">
      <c r="A33" s="24" t="s">
        <v>12</v>
      </c>
      <c r="B33" s="25">
        <v>36364.9</v>
      </c>
      <c r="C33" s="25">
        <v>33336.6</v>
      </c>
      <c r="D33" s="25"/>
      <c r="E33" s="25">
        <v>1838</v>
      </c>
      <c r="F33" s="5">
        <f>B33-C33-D33-E33</f>
        <v>1190.3000000000029</v>
      </c>
      <c r="G33" s="25">
        <v>51925.7</v>
      </c>
      <c r="H33" s="25">
        <v>46557.7</v>
      </c>
      <c r="I33" s="25">
        <v>0</v>
      </c>
      <c r="J33" s="25">
        <v>3557.3</v>
      </c>
      <c r="K33" s="5">
        <f>G33-H33-I33-J33</f>
        <v>1810.6999999999998</v>
      </c>
      <c r="L33" s="14">
        <f t="shared" si="20"/>
        <v>1.4279071302272244</v>
      </c>
      <c r="M33" s="27">
        <f t="shared" si="21"/>
        <v>15560.799999999996</v>
      </c>
      <c r="N33" s="14">
        <f t="shared" si="22"/>
        <v>1.5212131395446487</v>
      </c>
      <c r="O33" s="27">
        <f t="shared" si="23"/>
        <v>620.39999999999691</v>
      </c>
    </row>
    <row r="34" spans="1:15" hidden="1" x14ac:dyDescent="0.2">
      <c r="A34" s="10" t="s">
        <v>25</v>
      </c>
      <c r="B34" s="20" t="s">
        <v>18</v>
      </c>
      <c r="C34" s="20" t="s">
        <v>18</v>
      </c>
      <c r="D34" s="20" t="s">
        <v>18</v>
      </c>
      <c r="E34" s="20"/>
      <c r="F34" s="20" t="s">
        <v>18</v>
      </c>
      <c r="G34" s="20" t="s">
        <v>18</v>
      </c>
      <c r="H34" s="20" t="s">
        <v>18</v>
      </c>
      <c r="I34" s="20" t="s">
        <v>18</v>
      </c>
      <c r="J34" s="20"/>
      <c r="K34" s="20" t="s">
        <v>18</v>
      </c>
      <c r="L34" s="20" t="s">
        <v>18</v>
      </c>
      <c r="M34" s="9" t="e">
        <f t="shared" si="21"/>
        <v>#VALUE!</v>
      </c>
      <c r="N34" s="20" t="s">
        <v>18</v>
      </c>
      <c r="O34" s="9" t="e">
        <f t="shared" si="23"/>
        <v>#VALUE!</v>
      </c>
    </row>
    <row r="35" spans="1:15" s="17" customFormat="1" ht="51" customHeight="1" x14ac:dyDescent="0.2">
      <c r="A35" s="15" t="s">
        <v>26</v>
      </c>
      <c r="B35" s="7">
        <v>4618.8999999999996</v>
      </c>
      <c r="C35" s="16">
        <v>0</v>
      </c>
      <c r="D35" s="16">
        <v>0</v>
      </c>
      <c r="E35" s="16">
        <v>0</v>
      </c>
      <c r="F35" s="7">
        <f>B35-C35-D35-E35</f>
        <v>4618.8999999999996</v>
      </c>
      <c r="G35" s="7">
        <v>4881.6000000000004</v>
      </c>
      <c r="H35" s="16">
        <v>1.9</v>
      </c>
      <c r="I35" s="16">
        <v>-6.6</v>
      </c>
      <c r="J35" s="16">
        <v>1.1000000000000001</v>
      </c>
      <c r="K35" s="7">
        <f>G35-H35-I35-J35</f>
        <v>4885.2000000000007</v>
      </c>
      <c r="L35" s="8">
        <f>G35/B35</f>
        <v>1.0568750135313605</v>
      </c>
      <c r="M35" s="9">
        <f t="shared" si="21"/>
        <v>262.70000000000073</v>
      </c>
      <c r="N35" s="8">
        <f>K35/F35</f>
        <v>1.0576544198835223</v>
      </c>
      <c r="O35" s="9">
        <f t="shared" si="23"/>
        <v>266.30000000000109</v>
      </c>
    </row>
    <row r="36" spans="1:15" s="17" customFormat="1" x14ac:dyDescent="0.2">
      <c r="A36" s="18" t="s">
        <v>27</v>
      </c>
      <c r="B36" s="19"/>
      <c r="C36" s="20"/>
      <c r="D36" s="20"/>
      <c r="E36" s="20"/>
      <c r="F36" s="7"/>
      <c r="G36" s="19"/>
      <c r="H36" s="20"/>
      <c r="I36" s="20"/>
      <c r="J36" s="20"/>
      <c r="K36" s="7"/>
      <c r="L36" s="20"/>
      <c r="M36" s="9"/>
      <c r="N36" s="20"/>
      <c r="O36" s="9"/>
    </row>
    <row r="37" spans="1:15" s="17" customFormat="1" ht="22.5" x14ac:dyDescent="0.2">
      <c r="A37" s="15" t="s">
        <v>28</v>
      </c>
      <c r="B37" s="7">
        <v>3523.3</v>
      </c>
      <c r="C37" s="5">
        <v>0</v>
      </c>
      <c r="D37" s="5">
        <v>0</v>
      </c>
      <c r="E37" s="5">
        <v>0</v>
      </c>
      <c r="F37" s="7">
        <f>B37-C37-D37-E37</f>
        <v>3523.3</v>
      </c>
      <c r="G37" s="7">
        <v>3548.1</v>
      </c>
      <c r="H37" s="5">
        <v>-0.3</v>
      </c>
      <c r="I37" s="5">
        <v>-6.6</v>
      </c>
      <c r="J37" s="5">
        <v>1</v>
      </c>
      <c r="K37" s="7">
        <v>3553.9</v>
      </c>
      <c r="L37" s="8">
        <f>G37/B37</f>
        <v>1.0070388556183123</v>
      </c>
      <c r="M37" s="9">
        <f>G37-B37</f>
        <v>24.799999999999727</v>
      </c>
      <c r="N37" s="8">
        <f>K37/F37</f>
        <v>1.0086850395935629</v>
      </c>
      <c r="O37" s="9">
        <f>K37-F37</f>
        <v>30.599999999999909</v>
      </c>
    </row>
    <row r="38" spans="1:15" ht="54.75" customHeight="1" x14ac:dyDescent="0.2">
      <c r="A38" s="30" t="s">
        <v>29</v>
      </c>
      <c r="B38" s="7">
        <v>0</v>
      </c>
      <c r="C38" s="7">
        <v>0</v>
      </c>
      <c r="D38" s="7">
        <v>0</v>
      </c>
      <c r="E38" s="7">
        <v>0</v>
      </c>
      <c r="F38" s="7">
        <f>B38-C38-D38-E38</f>
        <v>0</v>
      </c>
      <c r="G38" s="7">
        <v>14.1</v>
      </c>
      <c r="H38" s="7">
        <v>0</v>
      </c>
      <c r="I38" s="7">
        <v>0</v>
      </c>
      <c r="J38" s="7">
        <v>0</v>
      </c>
      <c r="K38" s="7">
        <f>G38-H38-I38-J38</f>
        <v>14.1</v>
      </c>
      <c r="L38" s="8"/>
      <c r="M38" s="9">
        <f>G38-B38</f>
        <v>14.1</v>
      </c>
      <c r="N38" s="8"/>
      <c r="O38" s="9">
        <f>K38-F38</f>
        <v>14.1</v>
      </c>
    </row>
    <row r="39" spans="1:15" ht="34.15" customHeight="1" x14ac:dyDescent="0.2">
      <c r="A39" s="30" t="s">
        <v>32</v>
      </c>
      <c r="B39" s="7">
        <v>27280.5</v>
      </c>
      <c r="C39" s="7">
        <v>0</v>
      </c>
      <c r="D39" s="7">
        <v>0</v>
      </c>
      <c r="E39" s="7">
        <v>0</v>
      </c>
      <c r="F39" s="7">
        <f>B39-C39-D39-E39</f>
        <v>27280.5</v>
      </c>
      <c r="G39" s="7">
        <v>27801.8</v>
      </c>
      <c r="H39" s="7">
        <v>-0.2</v>
      </c>
      <c r="I39" s="7">
        <v>0</v>
      </c>
      <c r="J39" s="7">
        <v>0</v>
      </c>
      <c r="K39" s="7">
        <f>G39-H39-I39-J39</f>
        <v>27802</v>
      </c>
      <c r="L39" s="8">
        <f>G39/B39</f>
        <v>1.0191088873004526</v>
      </c>
      <c r="M39" s="9">
        <f>G39-B39</f>
        <v>521.29999999999927</v>
      </c>
      <c r="N39" s="8">
        <f>K39/F39</f>
        <v>1.0191162185443816</v>
      </c>
      <c r="O39" s="9">
        <f>K39-F39</f>
        <v>521.5</v>
      </c>
    </row>
    <row r="40" spans="1:15" ht="15" x14ac:dyDescent="0.25">
      <c r="A40" s="21"/>
    </row>
    <row r="50" spans="2:13" x14ac:dyDescent="0.2">
      <c r="B50" s="1"/>
      <c r="C50" s="1"/>
      <c r="D50" s="1"/>
    </row>
    <row r="51" spans="2:13" x14ac:dyDescent="0.2">
      <c r="B51" s="1"/>
      <c r="C51" s="1"/>
      <c r="D51" s="1"/>
    </row>
    <row r="52" spans="2:13" x14ac:dyDescent="0.2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x14ac:dyDescent="0.2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x14ac:dyDescent="0.2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x14ac:dyDescent="0.2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x14ac:dyDescent="0.2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x14ac:dyDescent="0.2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x14ac:dyDescent="0.2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x14ac:dyDescent="0.2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x14ac:dyDescent="0.2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x14ac:dyDescent="0.2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x14ac:dyDescent="0.2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x14ac:dyDescent="0.2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x14ac:dyDescent="0.2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x14ac:dyDescent="0.2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x14ac:dyDescent="0.2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x14ac:dyDescent="0.2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x14ac:dyDescent="0.2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x14ac:dyDescent="0.2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x14ac:dyDescent="0.2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x14ac:dyDescent="0.2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x14ac:dyDescent="0.2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x14ac:dyDescent="0.2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x14ac:dyDescent="0.2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x14ac:dyDescent="0.2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x14ac:dyDescent="0.2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x14ac:dyDescent="0.2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x14ac:dyDescent="0.2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x14ac:dyDescent="0.2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x14ac:dyDescent="0.2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x14ac:dyDescent="0.2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x14ac:dyDescent="0.2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x14ac:dyDescent="0.2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x14ac:dyDescent="0.2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x14ac:dyDescent="0.2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x14ac:dyDescent="0.2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x14ac:dyDescent="0.2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x14ac:dyDescent="0.2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x14ac:dyDescent="0.2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x14ac:dyDescent="0.2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x14ac:dyDescent="0.2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x14ac:dyDescent="0.2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x14ac:dyDescent="0.2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x14ac:dyDescent="0.2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x14ac:dyDescent="0.2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x14ac:dyDescent="0.2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x14ac:dyDescent="0.2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x14ac:dyDescent="0.2">
      <c r="E104" s="1"/>
      <c r="F104" s="1"/>
      <c r="G104" s="1"/>
      <c r="H104" s="1"/>
      <c r="I104" s="1"/>
      <c r="J104" s="1"/>
      <c r="K104" s="1"/>
      <c r="L104" s="1"/>
      <c r="M104" s="1"/>
    </row>
    <row r="105" spans="2:13" x14ac:dyDescent="0.2">
      <c r="E105" s="1"/>
      <c r="F105" s="1"/>
      <c r="G105" s="1"/>
      <c r="H105" s="1"/>
      <c r="I105" s="1"/>
      <c r="J105" s="1"/>
      <c r="K105" s="1"/>
      <c r="L105" s="1"/>
      <c r="M105" s="1"/>
    </row>
    <row r="106" spans="2:13" x14ac:dyDescent="0.2">
      <c r="E106" s="1"/>
      <c r="F106" s="1"/>
      <c r="G106" s="1"/>
      <c r="H106" s="1"/>
      <c r="I106" s="1"/>
      <c r="J106" s="1"/>
      <c r="K106" s="1"/>
      <c r="L106" s="1"/>
      <c r="M106" s="1"/>
    </row>
    <row r="107" spans="2:13" x14ac:dyDescent="0.2">
      <c r="E107" s="1"/>
      <c r="F107" s="1"/>
      <c r="G107" s="1"/>
      <c r="H107" s="1"/>
      <c r="I107" s="1"/>
      <c r="J107" s="1"/>
      <c r="K107" s="1"/>
      <c r="L107" s="1"/>
      <c r="M107" s="1"/>
    </row>
    <row r="108" spans="2:13" x14ac:dyDescent="0.2">
      <c r="E108" s="1"/>
      <c r="F108" s="1"/>
      <c r="G108" s="1"/>
      <c r="H108" s="1"/>
      <c r="I108" s="1"/>
      <c r="J108" s="1"/>
      <c r="K108" s="1"/>
      <c r="L108" s="1"/>
      <c r="M108" s="1"/>
    </row>
    <row r="109" spans="2:13" x14ac:dyDescent="0.2">
      <c r="E109" s="1"/>
      <c r="F109" s="1"/>
      <c r="G109" s="1"/>
      <c r="H109" s="1"/>
      <c r="I109" s="1"/>
      <c r="J109" s="1"/>
      <c r="K109" s="1"/>
      <c r="L109" s="1"/>
      <c r="M109" s="1"/>
    </row>
    <row r="110" spans="2:13" x14ac:dyDescent="0.2">
      <c r="E110" s="1"/>
      <c r="F110" s="1"/>
      <c r="G110" s="1"/>
      <c r="H110" s="1"/>
      <c r="I110" s="1"/>
      <c r="J110" s="1"/>
      <c r="K110" s="1"/>
      <c r="L110" s="1"/>
      <c r="M110" s="1"/>
    </row>
    <row r="111" spans="2:13" x14ac:dyDescent="0.2">
      <c r="E111" s="1"/>
      <c r="F111" s="1"/>
      <c r="G111" s="1"/>
      <c r="H111" s="1"/>
      <c r="I111" s="1"/>
      <c r="J111" s="1"/>
      <c r="K111" s="1"/>
      <c r="L111" s="1"/>
      <c r="M111" s="1"/>
    </row>
    <row r="112" spans="2:13" x14ac:dyDescent="0.2">
      <c r="E112" s="1"/>
      <c r="F112" s="1"/>
      <c r="G112" s="1"/>
      <c r="H112" s="1"/>
      <c r="I112" s="1"/>
      <c r="J112" s="1"/>
      <c r="K112" s="1"/>
      <c r="L112" s="1"/>
      <c r="M112" s="1"/>
    </row>
    <row r="113" spans="2:13" x14ac:dyDescent="0.2">
      <c r="E113" s="1"/>
      <c r="F113" s="1"/>
      <c r="G113" s="1"/>
      <c r="H113" s="1"/>
      <c r="I113" s="1"/>
      <c r="J113" s="1"/>
      <c r="K113" s="1"/>
      <c r="L113" s="1"/>
      <c r="M113" s="1"/>
    </row>
    <row r="114" spans="2:13" x14ac:dyDescent="0.2">
      <c r="E114" s="1"/>
      <c r="F114" s="1"/>
      <c r="G114" s="1"/>
      <c r="H114" s="1"/>
      <c r="I114" s="1"/>
      <c r="J114" s="1"/>
      <c r="K114" s="1"/>
      <c r="L114" s="1"/>
      <c r="M114" s="1"/>
    </row>
    <row r="115" spans="2:13" x14ac:dyDescent="0.2">
      <c r="E115" s="1"/>
      <c r="F115" s="1"/>
      <c r="G115" s="1"/>
      <c r="H115" s="1"/>
      <c r="I115" s="1"/>
      <c r="J115" s="1"/>
      <c r="K115" s="1"/>
      <c r="L115" s="1"/>
      <c r="M115" s="1"/>
    </row>
    <row r="116" spans="2:13" x14ac:dyDescent="0.2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2:13" x14ac:dyDescent="0.2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2:13" x14ac:dyDescent="0.2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2:13" x14ac:dyDescent="0.2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2:13" x14ac:dyDescent="0.2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2:13" x14ac:dyDescent="0.2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2:13" x14ac:dyDescent="0.2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2:13" x14ac:dyDescent="0.2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2:13" x14ac:dyDescent="0.2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2:13" x14ac:dyDescent="0.2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2:13" x14ac:dyDescent="0.2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2:13" x14ac:dyDescent="0.2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2:13" x14ac:dyDescent="0.2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2:13" x14ac:dyDescent="0.2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2:13" x14ac:dyDescent="0.2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2:13" x14ac:dyDescent="0.2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2:13" x14ac:dyDescent="0.2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2:13" x14ac:dyDescent="0.2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2:13" x14ac:dyDescent="0.2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2:13" x14ac:dyDescent="0.2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2:13" x14ac:dyDescent="0.2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2:13" x14ac:dyDescent="0.2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2:13" x14ac:dyDescent="0.2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2:13" x14ac:dyDescent="0.2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2:13" x14ac:dyDescent="0.2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2:13" x14ac:dyDescent="0.2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2:13" x14ac:dyDescent="0.2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2:13" x14ac:dyDescent="0.2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2:13" x14ac:dyDescent="0.2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2:13" x14ac:dyDescent="0.2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2:13" x14ac:dyDescent="0.2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2:13" x14ac:dyDescent="0.2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2:13" x14ac:dyDescent="0.2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2:13" x14ac:dyDescent="0.2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2:13" x14ac:dyDescent="0.2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2:13" x14ac:dyDescent="0.2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2:13" x14ac:dyDescent="0.2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2:13" x14ac:dyDescent="0.2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2:13" x14ac:dyDescent="0.2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2:13" x14ac:dyDescent="0.2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2:13" x14ac:dyDescent="0.2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2:13" x14ac:dyDescent="0.2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2:13" x14ac:dyDescent="0.2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2:13" x14ac:dyDescent="0.2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2:13" x14ac:dyDescent="0.2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2:13" x14ac:dyDescent="0.2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2:13" x14ac:dyDescent="0.2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2:13" x14ac:dyDescent="0.2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2:13" x14ac:dyDescent="0.2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2:13" x14ac:dyDescent="0.2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2:13" x14ac:dyDescent="0.2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2:13" x14ac:dyDescent="0.2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2:13" x14ac:dyDescent="0.2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2:13" x14ac:dyDescent="0.2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2:13" x14ac:dyDescent="0.2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2:13" x14ac:dyDescent="0.2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2:13" x14ac:dyDescent="0.2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2:13" x14ac:dyDescent="0.2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2:13" x14ac:dyDescent="0.2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2:13" x14ac:dyDescent="0.2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2:13" x14ac:dyDescent="0.2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2:13" x14ac:dyDescent="0.2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2:13" x14ac:dyDescent="0.2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2:13" x14ac:dyDescent="0.2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2:13" x14ac:dyDescent="0.2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2:13" x14ac:dyDescent="0.2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2:13" x14ac:dyDescent="0.2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2:13" x14ac:dyDescent="0.2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2:13" x14ac:dyDescent="0.2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2:13" x14ac:dyDescent="0.2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2:13" x14ac:dyDescent="0.2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2:13" x14ac:dyDescent="0.2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2:13" x14ac:dyDescent="0.2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2:13" x14ac:dyDescent="0.2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2:13" x14ac:dyDescent="0.2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2:13" x14ac:dyDescent="0.2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2:13" x14ac:dyDescent="0.2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2:13" x14ac:dyDescent="0.2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2:13" x14ac:dyDescent="0.2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2:13" x14ac:dyDescent="0.2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2:13" x14ac:dyDescent="0.2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2:13" x14ac:dyDescent="0.2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2:13" x14ac:dyDescent="0.2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2:13" x14ac:dyDescent="0.2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2:13" x14ac:dyDescent="0.2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2:13" x14ac:dyDescent="0.2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2:13" x14ac:dyDescent="0.2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2:13" x14ac:dyDescent="0.2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2:13" x14ac:dyDescent="0.2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2:13" x14ac:dyDescent="0.2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2:13" x14ac:dyDescent="0.2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2:13" x14ac:dyDescent="0.2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x14ac:dyDescent="0.2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2:13" x14ac:dyDescent="0.2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x14ac:dyDescent="0.2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2:13" x14ac:dyDescent="0.2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2:13" x14ac:dyDescent="0.2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2:13" x14ac:dyDescent="0.2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2:13" x14ac:dyDescent="0.2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2:13" x14ac:dyDescent="0.2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2:13" x14ac:dyDescent="0.2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2:13" x14ac:dyDescent="0.2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2:13" x14ac:dyDescent="0.2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2:13" x14ac:dyDescent="0.2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2:13" x14ac:dyDescent="0.2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2:13" x14ac:dyDescent="0.2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2:13" x14ac:dyDescent="0.2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2:13" x14ac:dyDescent="0.2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2:13" x14ac:dyDescent="0.2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2:13" x14ac:dyDescent="0.2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2:13" x14ac:dyDescent="0.2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2:13" x14ac:dyDescent="0.2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2:13" x14ac:dyDescent="0.2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2:13" x14ac:dyDescent="0.2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2:13" x14ac:dyDescent="0.2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2:13" x14ac:dyDescent="0.2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2:13" x14ac:dyDescent="0.2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2:13" x14ac:dyDescent="0.2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2:13" x14ac:dyDescent="0.2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2:13" x14ac:dyDescent="0.2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2:13" x14ac:dyDescent="0.2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2:13" x14ac:dyDescent="0.2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2:13" x14ac:dyDescent="0.2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2:13" x14ac:dyDescent="0.2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2:13" x14ac:dyDescent="0.2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2:13" x14ac:dyDescent="0.2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2:13" x14ac:dyDescent="0.2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2:13" x14ac:dyDescent="0.2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2:13" x14ac:dyDescent="0.2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2:13" x14ac:dyDescent="0.2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2:13" x14ac:dyDescent="0.2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2:13" x14ac:dyDescent="0.2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2:13" x14ac:dyDescent="0.2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2:13" x14ac:dyDescent="0.2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2:13" x14ac:dyDescent="0.2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2:13" x14ac:dyDescent="0.2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2:13" x14ac:dyDescent="0.2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2:13" x14ac:dyDescent="0.2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2:13" x14ac:dyDescent="0.2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2:13" x14ac:dyDescent="0.2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2:13" x14ac:dyDescent="0.2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2:13" x14ac:dyDescent="0.2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2:13" x14ac:dyDescent="0.2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2:13" x14ac:dyDescent="0.2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2:13" x14ac:dyDescent="0.2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2:13" x14ac:dyDescent="0.2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2:13" x14ac:dyDescent="0.2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2:13" x14ac:dyDescent="0.2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2:13" x14ac:dyDescent="0.2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2:13" x14ac:dyDescent="0.2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2:13" x14ac:dyDescent="0.2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2:13" x14ac:dyDescent="0.2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2:13" x14ac:dyDescent="0.2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2:13" x14ac:dyDescent="0.2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2:13" x14ac:dyDescent="0.2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2:13" x14ac:dyDescent="0.2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2:13" x14ac:dyDescent="0.2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2:13" x14ac:dyDescent="0.2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2:13" x14ac:dyDescent="0.2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2:13" x14ac:dyDescent="0.2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2:13" x14ac:dyDescent="0.2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2:13" x14ac:dyDescent="0.2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2:13" x14ac:dyDescent="0.2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2:13" x14ac:dyDescent="0.2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2:13" x14ac:dyDescent="0.2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2:13" x14ac:dyDescent="0.2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2:13" x14ac:dyDescent="0.2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2:13" x14ac:dyDescent="0.2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2:13" x14ac:dyDescent="0.2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2:13" x14ac:dyDescent="0.2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2:13" x14ac:dyDescent="0.2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2:13" x14ac:dyDescent="0.2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2:13" x14ac:dyDescent="0.2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2:13" x14ac:dyDescent="0.2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2:13" x14ac:dyDescent="0.2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2:13" x14ac:dyDescent="0.2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2:13" x14ac:dyDescent="0.2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2:13" x14ac:dyDescent="0.2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2:13" x14ac:dyDescent="0.2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2:13" x14ac:dyDescent="0.2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2:13" x14ac:dyDescent="0.2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2:13" x14ac:dyDescent="0.2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2:13" x14ac:dyDescent="0.2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2:13" x14ac:dyDescent="0.2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2:13" x14ac:dyDescent="0.2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2:13" x14ac:dyDescent="0.2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2:13" x14ac:dyDescent="0.2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2:13" x14ac:dyDescent="0.2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2:13" x14ac:dyDescent="0.2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2:13" x14ac:dyDescent="0.2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2:13" x14ac:dyDescent="0.2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2:13" x14ac:dyDescent="0.2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2:13" x14ac:dyDescent="0.2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2:13" x14ac:dyDescent="0.2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2:13" x14ac:dyDescent="0.2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2:13" x14ac:dyDescent="0.2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2:13" x14ac:dyDescent="0.2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2:13" x14ac:dyDescent="0.2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2:13" x14ac:dyDescent="0.2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2:13" x14ac:dyDescent="0.2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2:13" x14ac:dyDescent="0.2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2:13" x14ac:dyDescent="0.2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2:13" x14ac:dyDescent="0.2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2:13" x14ac:dyDescent="0.2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2:13" x14ac:dyDescent="0.2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2:13" x14ac:dyDescent="0.2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2:13" x14ac:dyDescent="0.2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2:13" x14ac:dyDescent="0.2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2:13" x14ac:dyDescent="0.2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2:13" x14ac:dyDescent="0.2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2:13" x14ac:dyDescent="0.2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2:13" x14ac:dyDescent="0.2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2:13" x14ac:dyDescent="0.2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2:13" x14ac:dyDescent="0.2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2:13" x14ac:dyDescent="0.2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2:13" x14ac:dyDescent="0.2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2:13" x14ac:dyDescent="0.2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2:13" x14ac:dyDescent="0.2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2:13" x14ac:dyDescent="0.2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2:13" x14ac:dyDescent="0.2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2:13" x14ac:dyDescent="0.2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2:13" x14ac:dyDescent="0.2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2:13" x14ac:dyDescent="0.2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2:13" x14ac:dyDescent="0.2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2:13" x14ac:dyDescent="0.2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2:13" x14ac:dyDescent="0.2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2:13" x14ac:dyDescent="0.2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2:13" x14ac:dyDescent="0.2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2:13" x14ac:dyDescent="0.2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2:13" x14ac:dyDescent="0.2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2:13" x14ac:dyDescent="0.2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2:13" x14ac:dyDescent="0.2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2:13" x14ac:dyDescent="0.2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2:13" x14ac:dyDescent="0.2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2:13" x14ac:dyDescent="0.2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2:13" x14ac:dyDescent="0.2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2:13" x14ac:dyDescent="0.2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2:13" x14ac:dyDescent="0.2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2:13" x14ac:dyDescent="0.2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2:13" x14ac:dyDescent="0.2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2:13" x14ac:dyDescent="0.2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2:13" x14ac:dyDescent="0.2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2:13" x14ac:dyDescent="0.2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2:13" x14ac:dyDescent="0.2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2:13" x14ac:dyDescent="0.2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2:13" x14ac:dyDescent="0.2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2:13" x14ac:dyDescent="0.2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2:13" x14ac:dyDescent="0.2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2:13" x14ac:dyDescent="0.2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2:13" x14ac:dyDescent="0.2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2:13" x14ac:dyDescent="0.2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2:13" x14ac:dyDescent="0.2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2:13" x14ac:dyDescent="0.2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2:13" x14ac:dyDescent="0.2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2:13" x14ac:dyDescent="0.2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2:13" x14ac:dyDescent="0.2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2:13" x14ac:dyDescent="0.2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2:13" x14ac:dyDescent="0.2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2:13" x14ac:dyDescent="0.2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2:13" x14ac:dyDescent="0.2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2:13" x14ac:dyDescent="0.2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2:13" x14ac:dyDescent="0.2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2:13" x14ac:dyDescent="0.2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2:13" x14ac:dyDescent="0.2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2:13" x14ac:dyDescent="0.2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2:13" x14ac:dyDescent="0.2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2:13" x14ac:dyDescent="0.2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2:13" x14ac:dyDescent="0.2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2:13" x14ac:dyDescent="0.2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2:13" x14ac:dyDescent="0.2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2:13" x14ac:dyDescent="0.2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2:13" x14ac:dyDescent="0.2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2:13" x14ac:dyDescent="0.2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2:13" x14ac:dyDescent="0.2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2:13" x14ac:dyDescent="0.2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2:13" x14ac:dyDescent="0.2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2:13" x14ac:dyDescent="0.2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2:13" x14ac:dyDescent="0.2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2:13" x14ac:dyDescent="0.2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2:13" x14ac:dyDescent="0.2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2:13" x14ac:dyDescent="0.2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2:13" x14ac:dyDescent="0.2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2:13" x14ac:dyDescent="0.2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2:13" x14ac:dyDescent="0.2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2:13" x14ac:dyDescent="0.2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2:13" x14ac:dyDescent="0.2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2:13" x14ac:dyDescent="0.2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2:13" x14ac:dyDescent="0.2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2:13" x14ac:dyDescent="0.2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2:13" x14ac:dyDescent="0.2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2:13" x14ac:dyDescent="0.2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2:13" x14ac:dyDescent="0.2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2:13" x14ac:dyDescent="0.2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2:13" x14ac:dyDescent="0.2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2:13" x14ac:dyDescent="0.2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2:13" x14ac:dyDescent="0.2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2:13" x14ac:dyDescent="0.2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2:13" x14ac:dyDescent="0.2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2:13" x14ac:dyDescent="0.2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2:13" x14ac:dyDescent="0.2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2:13" x14ac:dyDescent="0.2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2:13" x14ac:dyDescent="0.2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2:13" x14ac:dyDescent="0.2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2:13" x14ac:dyDescent="0.2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2:13" x14ac:dyDescent="0.2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2:13" x14ac:dyDescent="0.2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2:13" x14ac:dyDescent="0.2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2:13" x14ac:dyDescent="0.2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2:13" x14ac:dyDescent="0.2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2:13" x14ac:dyDescent="0.2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2:13" x14ac:dyDescent="0.2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2:13" x14ac:dyDescent="0.2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2:13" x14ac:dyDescent="0.2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2:13" x14ac:dyDescent="0.2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2:13" x14ac:dyDescent="0.2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2:13" x14ac:dyDescent="0.2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2:13" x14ac:dyDescent="0.2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2:13" x14ac:dyDescent="0.2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2:13" x14ac:dyDescent="0.2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2:13" x14ac:dyDescent="0.2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2:13" x14ac:dyDescent="0.2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2:13" x14ac:dyDescent="0.2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2:13" x14ac:dyDescent="0.2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2:13" x14ac:dyDescent="0.2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2:13" x14ac:dyDescent="0.2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2:13" x14ac:dyDescent="0.2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2:13" x14ac:dyDescent="0.2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2:13" x14ac:dyDescent="0.2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2:13" x14ac:dyDescent="0.2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2:13" x14ac:dyDescent="0.2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2:13" x14ac:dyDescent="0.2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2:13" x14ac:dyDescent="0.2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2:13" x14ac:dyDescent="0.2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2:13" x14ac:dyDescent="0.2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2:13" x14ac:dyDescent="0.2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2:13" x14ac:dyDescent="0.2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2:13" x14ac:dyDescent="0.2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2:13" x14ac:dyDescent="0.2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2:13" x14ac:dyDescent="0.2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2:13" x14ac:dyDescent="0.2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2:13" x14ac:dyDescent="0.2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2:13" x14ac:dyDescent="0.2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2:13" x14ac:dyDescent="0.2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2:13" x14ac:dyDescent="0.2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2:13" x14ac:dyDescent="0.2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2:13" x14ac:dyDescent="0.2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2:13" x14ac:dyDescent="0.2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2:13" x14ac:dyDescent="0.2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2:13" x14ac:dyDescent="0.2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2:13" x14ac:dyDescent="0.2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2:13" x14ac:dyDescent="0.2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2:13" x14ac:dyDescent="0.2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2:13" x14ac:dyDescent="0.2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2:13" x14ac:dyDescent="0.2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2:13" x14ac:dyDescent="0.2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2:13" x14ac:dyDescent="0.2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2:13" x14ac:dyDescent="0.2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2:13" x14ac:dyDescent="0.2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2:13" x14ac:dyDescent="0.2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2:13" x14ac:dyDescent="0.2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</sheetData>
  <mergeCells count="6">
    <mergeCell ref="O4:O5"/>
    <mergeCell ref="B4:F4"/>
    <mergeCell ref="L4:L5"/>
    <mergeCell ref="M4:M5"/>
    <mergeCell ref="N4:N5"/>
    <mergeCell ref="G4:K4"/>
  </mergeCells>
  <pageMargins left="0.11811023622047245" right="0.11811023622047245" top="0.15748031496062992" bottom="0.1574803149606299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УФНС России по Томской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Крестинина Елена Алексеевна</dc:creator>
  <cp:lastModifiedBy>Крестинина Елена Алексеевна</cp:lastModifiedBy>
  <cp:lastPrinted>2021-08-17T09:29:44Z</cp:lastPrinted>
  <dcterms:created xsi:type="dcterms:W3CDTF">2017-12-06T04:10:52Z</dcterms:created>
  <dcterms:modified xsi:type="dcterms:W3CDTF">2021-08-17T11:52:59Z</dcterms:modified>
</cp:coreProperties>
</file>