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<sst xmlns="http://schemas.openxmlformats.org/spreadsheetml/2006/main" count="62" uniqueCount="38">
  <si>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</si>
  <si>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</si>
  <si>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</si>
  <si>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</si>
  <si>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</si>
  <si>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</si>
  <si>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</si>
  <si>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</si>
  <si>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</si>
  <si>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</si>
  <si>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</si>
  <si>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</si>
  <si>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</si>
  <si>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</si>
  <si>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</si>
  <si>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</si>
  <si>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</si>
  <si>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</si>
  <si>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</si>
  <si>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</si>
  <si>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</si>
  <si>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</si>
  <si>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</si>
  <si>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</si>
  <si>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</si>
  <si>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</si>
  <si>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</si>
  <si>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</si>
  <si>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</si>
  <si>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</si>
  <si>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</si>
  <si>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РФ*</t>
  </si>
  <si>
    <t>2018 год</t>
  </si>
  <si>
    <t>2019 год</t>
  </si>
  <si>
    <t>На 01.02.2018г.</t>
  </si>
  <si>
    <t>На 01.02.2018г. без переданных</t>
  </si>
  <si>
    <t>На 01.02.2019г.</t>
  </si>
  <si>
    <t>На 01.02.2019г. без переданных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</si>
</sst>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0" fontId="4" fillId="0" borderId="10" xfId="0" applyFont="1" applyFill="1" applyBorder="1" applyAlignment="1">
      <alignment wrapText="1" shrinkToFit="1"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5" fillId="0" borderId="10" xfId="0" applyFont="1" applyFill="1" applyBorder="1" applyAlignment="1">
      <alignment wrapText="1" shrinkToFit="1"/>
    </xf>
    <xf numFmtId="0" fontId="6" fillId="0" borderId="10" xfId="52" applyFont="1" applyFill="1" applyBorder="1">
      <alignment/>
      <protection/>
    </xf>
    <xf numFmtId="165" fontId="7" fillId="0" borderId="10" xfId="52" applyNumberFormat="1" applyFont="1" applyFill="1" applyBorder="1">
      <alignment/>
      <protection/>
    </xf>
    <xf numFmtId="166" fontId="7" fillId="0" borderId="10" xfId="52" applyNumberFormat="1" applyFont="1" applyFill="1" applyBorder="1">
      <alignment/>
      <protection/>
    </xf>
    <xf numFmtId="0" fontId="6" fillId="0" borderId="0" xfId="52" applyFont="1" applyFill="1">
      <alignment/>
      <protection/>
    </xf>
    <xf numFmtId="0" fontId="8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6" fillId="0" borderId="10" xfId="52" applyNumberFormat="1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center"/>
      <protection/>
    </xf>
    <xf numFmtId="0" fontId="10" fillId="0" borderId="10" xfId="52" applyFont="1" applyFill="1" applyBorder="1" applyAlignment="1">
      <alignment wrapText="1" shrinkToFit="1"/>
      <protection/>
    </xf>
    <xf numFmtId="0" fontId="2" fillId="0" borderId="10" xfId="52" applyFont="1" applyFill="1" applyBorder="1" applyAlignment="1">
      <alignment wrapText="1" shrinkToFit="1"/>
      <protection/>
    </xf>
    <xf numFmtId="0" fontId="10" fillId="0" borderId="10" xfId="0" applyFont="1" applyFill="1" applyBorder="1" applyAlignment="1">
      <alignment wrapText="1" shrinkToFit="1"/>
    </xf>
    <xf numFmtId="0" fontId="0" fillId="0" borderId="0" xfId="52" applyFont="1" applyFill="1">
      <alignment/>
      <protection/>
    </xf>
    <xf numFmtId="164" fontId="0" fillId="2" borderId="10" xfId="52" applyNumberFormat="1" applyFont="1" applyFill="1" applyBorder="1" applyAlignment="1">
      <alignment wrapText="1" shrinkToFit="1"/>
      <protection/>
    </xf>
    <xf numFmtId="166" fontId="4" fillId="2" borderId="10" xfId="52" applyNumberFormat="1" applyFont="1" applyFill="1" applyBorder="1">
      <alignment/>
      <protection/>
    </xf>
    <xf numFmtId="166" fontId="2" fillId="0" borderId="10" xfId="52" applyNumberFormat="1" applyFill="1" applyBorder="1">
      <alignment/>
      <protection/>
    </xf>
    <xf numFmtId="166" fontId="2" fillId="2" borderId="10" xfId="52" applyNumberFormat="1" applyFill="1" applyBorder="1">
      <alignment/>
      <protection/>
    </xf>
    <xf numFmtId="166" fontId="6" fillId="0" borderId="10" xfId="52" applyNumberFormat="1" applyFont="1" applyFill="1" applyBorder="1">
      <alignment/>
      <protection/>
    </xf>
    <xf numFmtId="166" fontId="6" fillId="2" borderId="10" xfId="52" applyNumberFormat="1" applyFont="1" applyFill="1" applyBorder="1">
      <alignment/>
      <protection/>
    </xf>
    <xf numFmtId="166" fontId="2" fillId="2" borderId="10" xfId="52" applyNumberFormat="1" applyFont="1" applyFill="1" applyBorder="1">
      <alignment/>
      <protection/>
    </xf>
    <xf numFmtId="166" fontId="7" fillId="2" borderId="10" xfId="52" applyNumberFormat="1" applyFont="1" applyFill="1" applyBorder="1">
      <alignment/>
      <protection/>
    </xf>
    <xf numFmtId="166" fontId="2" fillId="0" borderId="10" xfId="52" applyNumberFormat="1" applyFill="1" applyBorder="1" applyAlignment="1">
      <alignment horizontal="center"/>
      <protection/>
    </xf>
    <xf numFmtId="166" fontId="2" fillId="2" borderId="10" xfId="52" applyNumberFormat="1" applyFill="1" applyBorder="1" applyAlignment="1">
      <alignment horizontal="center"/>
      <protection/>
    </xf>
    <xf numFmtId="166" fontId="4" fillId="0" borderId="10" xfId="52" applyNumberFormat="1" applyFont="1" applyFill="1" applyBorder="1" applyAlignment="1">
      <alignment horizontal="right"/>
      <protection/>
    </xf>
    <xf numFmtId="166" fontId="2" fillId="0" borderId="10" xfId="52" applyNumberFormat="1" applyFill="1" applyBorder="1" applyAlignment="1">
      <alignment horizontal="right"/>
      <protection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0" fillId="0" borderId="13" xfId="52" applyNumberFormat="1" applyFont="1" applyFill="1" applyBorder="1" applyAlignment="1">
      <alignment horizontal="center"/>
      <protection/>
    </xf>
    <xf numFmtId="164" fontId="2" fillId="0" borderId="14" xfId="52" applyNumberForma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SheetLayoutView="100" zoomScalePageLayoutView="0" workbookViewId="0" topLeftCell="A1">
      <selection activeCell="M16" sqref="M16"/>
    </sheetView>
  </sheetViews>
  <sheetFormatPr defaultColWidth="9.140625" defaultRowHeight="15"/>
  <cols>
    <col min="1" max="1" width="33.28125" style="1" customWidth="1"/>
    <col min="2" max="2" width="12.140625" style="2" customWidth="1"/>
    <col min="3" max="3" width="9.7109375" style="2" customWidth="1"/>
    <col min="4" max="4" width="9.421875" style="2" customWidth="1"/>
    <col min="5" max="5" width="8.140625" style="2" customWidth="1"/>
    <col min="6" max="6" width="13.7109375" style="2" customWidth="1"/>
    <col min="7" max="7" width="13.28125" style="2" customWidth="1"/>
    <col min="8" max="8" width="9.8515625" style="2" hidden="1" customWidth="1"/>
    <col min="9" max="9" width="8.8515625" style="2" customWidth="1"/>
    <col min="10" max="10" width="9.00390625" style="2" customWidth="1"/>
    <col min="11" max="11" width="13.8515625" style="2" customWidth="1"/>
    <col min="12" max="12" width="11.7109375" style="2" customWidth="1"/>
    <col min="13" max="13" width="11.57421875" style="2" customWidth="1"/>
    <col min="14" max="14" width="11.28125" style="1" customWidth="1"/>
    <col min="15" max="15" width="11.7109375" style="1" customWidth="1"/>
    <col min="16" max="16384" width="9.140625" style="1" customWidth="1"/>
  </cols>
  <sheetData>
    <row r="1" ht="12.75">
      <c r="B1" s="2" t="s">
        <v>0</v>
      </c>
    </row>
    <row r="3" spans="1:15" ht="15">
      <c r="A3" s="3"/>
      <c r="B3" s="41" t="s">
        <v>32</v>
      </c>
      <c r="C3" s="42"/>
      <c r="D3" s="42"/>
      <c r="E3" s="42"/>
      <c r="F3" s="42"/>
      <c r="G3" s="41" t="s">
        <v>33</v>
      </c>
      <c r="H3" s="42"/>
      <c r="I3" s="42"/>
      <c r="J3" s="42"/>
      <c r="K3" s="42"/>
      <c r="L3" s="43" t="s">
        <v>1</v>
      </c>
      <c r="M3" s="39" t="s">
        <v>2</v>
      </c>
      <c r="N3" s="45" t="s">
        <v>3</v>
      </c>
      <c r="O3" s="39" t="s">
        <v>2</v>
      </c>
    </row>
    <row r="4" spans="1:15" ht="60">
      <c r="A4" s="3" t="s">
        <v>4</v>
      </c>
      <c r="B4" s="4" t="s">
        <v>34</v>
      </c>
      <c r="C4" s="5" t="s">
        <v>5</v>
      </c>
      <c r="D4" s="5" t="s">
        <v>6</v>
      </c>
      <c r="E4" s="6" t="s">
        <v>7</v>
      </c>
      <c r="F4" s="27" t="s">
        <v>35</v>
      </c>
      <c r="G4" s="4" t="s">
        <v>36</v>
      </c>
      <c r="H4" s="5" t="s">
        <v>5</v>
      </c>
      <c r="I4" s="5" t="s">
        <v>6</v>
      </c>
      <c r="J4" s="6" t="s">
        <v>7</v>
      </c>
      <c r="K4" s="27" t="s">
        <v>37</v>
      </c>
      <c r="L4" s="44"/>
      <c r="M4" s="40"/>
      <c r="N4" s="45"/>
      <c r="O4" s="40"/>
    </row>
    <row r="5" spans="1:15" ht="45" customHeight="1">
      <c r="A5" s="7" t="s">
        <v>8</v>
      </c>
      <c r="B5" s="9">
        <f>B7+B36</f>
        <v>18712.3</v>
      </c>
      <c r="C5" s="9">
        <f>C7+C36</f>
        <v>6925.099999999999</v>
      </c>
      <c r="D5" s="9">
        <f>D7+D36</f>
        <v>3299.5</v>
      </c>
      <c r="E5" s="9">
        <f>E7+E36</f>
        <v>53.3</v>
      </c>
      <c r="F5" s="28">
        <f>F7+F36</f>
        <v>8434.400000000001</v>
      </c>
      <c r="G5" s="9">
        <f>G7+G36</f>
        <v>18544</v>
      </c>
      <c r="H5" s="9">
        <f>H7+H36</f>
        <v>0</v>
      </c>
      <c r="I5" s="9">
        <f>I7+I36</f>
        <v>10969</v>
      </c>
      <c r="J5" s="9">
        <f>J7+J36</f>
        <v>257.9</v>
      </c>
      <c r="K5" s="28">
        <f>G5-H5-I5-J5</f>
        <v>7317.1</v>
      </c>
      <c r="L5" s="8">
        <f>G5/B5</f>
        <v>0.9910059158948927</v>
      </c>
      <c r="M5" s="9">
        <f>G5-B5</f>
        <v>-168.29999999999927</v>
      </c>
      <c r="N5" s="8">
        <f>K5/F5</f>
        <v>0.8675305890164089</v>
      </c>
      <c r="O5" s="9">
        <f>K5-F5</f>
        <v>-1117.300000000001</v>
      </c>
    </row>
    <row r="6" spans="1:15" ht="12.75">
      <c r="A6" s="3" t="s">
        <v>9</v>
      </c>
      <c r="B6" s="29"/>
      <c r="C6" s="29"/>
      <c r="D6" s="29"/>
      <c r="E6" s="29"/>
      <c r="F6" s="30"/>
      <c r="G6" s="29"/>
      <c r="H6" s="29"/>
      <c r="I6" s="29"/>
      <c r="J6" s="29"/>
      <c r="K6" s="30"/>
      <c r="L6" s="8"/>
      <c r="M6" s="9"/>
      <c r="N6" s="8"/>
      <c r="O6" s="9"/>
    </row>
    <row r="7" spans="1:15" ht="25.5">
      <c r="A7" s="7" t="s">
        <v>10</v>
      </c>
      <c r="B7" s="9">
        <f>B10+B35</f>
        <v>16753.6</v>
      </c>
      <c r="C7" s="9">
        <f aca="true" t="shared" si="0" ref="C7:J7">C10+C35</f>
        <v>6925.099999999999</v>
      </c>
      <c r="D7" s="9">
        <f t="shared" si="0"/>
        <v>3299.5</v>
      </c>
      <c r="E7" s="9">
        <f t="shared" si="0"/>
        <v>53.3</v>
      </c>
      <c r="F7" s="28">
        <f t="shared" si="0"/>
        <v>6475.700000000001</v>
      </c>
      <c r="G7" s="9">
        <f t="shared" si="0"/>
        <v>16389.3</v>
      </c>
      <c r="H7" s="9">
        <f t="shared" si="0"/>
        <v>0</v>
      </c>
      <c r="I7" s="9">
        <f t="shared" si="0"/>
        <v>10969</v>
      </c>
      <c r="J7" s="9">
        <f t="shared" si="0"/>
        <v>257.9</v>
      </c>
      <c r="K7" s="28">
        <f>G7-H7-I7-J7</f>
        <v>5162.4</v>
      </c>
      <c r="L7" s="8">
        <f>G7/B7</f>
        <v>0.9782554197306847</v>
      </c>
      <c r="M7" s="9">
        <f>G7-B7</f>
        <v>-364.2999999999993</v>
      </c>
      <c r="N7" s="8">
        <f>K7/F7</f>
        <v>0.7971956699661811</v>
      </c>
      <c r="O7" s="9">
        <f>K7-F7</f>
        <v>-1313.300000000001</v>
      </c>
    </row>
    <row r="8" spans="1:15" ht="38.25">
      <c r="A8" s="7" t="s">
        <v>11</v>
      </c>
      <c r="B8" s="9">
        <f>B7-B26</f>
        <v>8530.099999999999</v>
      </c>
      <c r="C8" s="9">
        <f aca="true" t="shared" si="1" ref="C8:K8">C7-C26</f>
        <v>1634.8999999999996</v>
      </c>
      <c r="D8" s="9">
        <f t="shared" si="1"/>
        <v>1833.3000000000002</v>
      </c>
      <c r="E8" s="9">
        <f t="shared" si="1"/>
        <v>53.3</v>
      </c>
      <c r="F8" s="28">
        <f t="shared" si="1"/>
        <v>5008.6</v>
      </c>
      <c r="G8" s="9">
        <f t="shared" si="1"/>
        <v>8428.099999999999</v>
      </c>
      <c r="H8" s="9">
        <f t="shared" si="1"/>
        <v>0</v>
      </c>
      <c r="I8" s="9">
        <f t="shared" si="1"/>
        <v>3560.9000000000005</v>
      </c>
      <c r="J8" s="9">
        <f t="shared" si="1"/>
        <v>257.9</v>
      </c>
      <c r="K8" s="28">
        <f t="shared" si="1"/>
        <v>4609.299999999999</v>
      </c>
      <c r="L8" s="8">
        <f>G8/B8</f>
        <v>0.9880423441694705</v>
      </c>
      <c r="M8" s="9">
        <f>G8-B8</f>
        <v>-102</v>
      </c>
      <c r="N8" s="8">
        <f>K8/F8</f>
        <v>0.9202771233478415</v>
      </c>
      <c r="O8" s="9">
        <f>K8-F8</f>
        <v>-399.3000000000011</v>
      </c>
    </row>
    <row r="9" spans="1:15" ht="12.75">
      <c r="A9" s="3" t="s">
        <v>9</v>
      </c>
      <c r="B9" s="29"/>
      <c r="C9" s="29"/>
      <c r="D9" s="29"/>
      <c r="E9" s="29"/>
      <c r="F9" s="30"/>
      <c r="G9" s="29"/>
      <c r="H9" s="29"/>
      <c r="I9" s="29"/>
      <c r="J9" s="29"/>
      <c r="K9" s="30"/>
      <c r="L9" s="8"/>
      <c r="M9" s="9"/>
      <c r="N9" s="8"/>
      <c r="O9" s="9"/>
    </row>
    <row r="10" spans="1:15" ht="47.25">
      <c r="A10" s="10" t="s">
        <v>12</v>
      </c>
      <c r="B10" s="9">
        <f>SUM(B11:B12)</f>
        <v>16753.6</v>
      </c>
      <c r="C10" s="9">
        <f>SUM(C11:C12)</f>
        <v>6925.099999999999</v>
      </c>
      <c r="D10" s="9">
        <f>SUM(D11:D12)</f>
        <v>3299.5</v>
      </c>
      <c r="E10" s="9">
        <f aca="true" t="shared" si="2" ref="E10:K10">SUM(E11:E12)</f>
        <v>53.3</v>
      </c>
      <c r="F10" s="28">
        <f t="shared" si="2"/>
        <v>6475.700000000001</v>
      </c>
      <c r="G10" s="9">
        <f t="shared" si="2"/>
        <v>16389.3</v>
      </c>
      <c r="H10" s="9">
        <f t="shared" si="2"/>
        <v>0</v>
      </c>
      <c r="I10" s="9">
        <f t="shared" si="2"/>
        <v>10969</v>
      </c>
      <c r="J10" s="9">
        <f t="shared" si="2"/>
        <v>257.9</v>
      </c>
      <c r="K10" s="28">
        <f t="shared" si="2"/>
        <v>5162.4</v>
      </c>
      <c r="L10" s="8">
        <f>G10/B10</f>
        <v>0.9782554197306847</v>
      </c>
      <c r="M10" s="9">
        <f>G10-B10</f>
        <v>-364.2999999999993</v>
      </c>
      <c r="N10" s="8">
        <f>K10/F10</f>
        <v>0.7971956699661811</v>
      </c>
      <c r="O10" s="9">
        <f>K10-F10</f>
        <v>-1313.300000000001</v>
      </c>
    </row>
    <row r="11" spans="1:15" s="14" customFormat="1" ht="12.75">
      <c r="A11" s="11" t="s">
        <v>13</v>
      </c>
      <c r="B11" s="31">
        <v>14585</v>
      </c>
      <c r="C11" s="31">
        <v>6923.9</v>
      </c>
      <c r="D11" s="31">
        <v>3159</v>
      </c>
      <c r="E11" s="31"/>
      <c r="F11" s="32">
        <f>B11-C11-D11-E11</f>
        <v>4502.1</v>
      </c>
      <c r="G11" s="31">
        <v>13652.9</v>
      </c>
      <c r="H11" s="31">
        <v>0</v>
      </c>
      <c r="I11" s="31">
        <v>10722.4</v>
      </c>
      <c r="J11" s="31">
        <v>139.4</v>
      </c>
      <c r="K11" s="32">
        <f>G11-H11-I11-J11</f>
        <v>2791.1</v>
      </c>
      <c r="L11" s="12">
        <f>G11/B11</f>
        <v>0.9360918752142612</v>
      </c>
      <c r="M11" s="13">
        <f>G11-B11</f>
        <v>-932.1000000000004</v>
      </c>
      <c r="N11" s="12">
        <f>K11/F11</f>
        <v>0.6199551320494879</v>
      </c>
      <c r="O11" s="13">
        <f>K11-F11</f>
        <v>-1711.0000000000005</v>
      </c>
    </row>
    <row r="12" spans="1:15" ht="12.75">
      <c r="A12" s="15" t="s">
        <v>14</v>
      </c>
      <c r="B12" s="29">
        <v>2168.6</v>
      </c>
      <c r="C12" s="29">
        <v>1.2</v>
      </c>
      <c r="D12" s="29">
        <v>140.5</v>
      </c>
      <c r="E12" s="29">
        <v>53.3</v>
      </c>
      <c r="F12" s="33">
        <f>B12-C12-D12-E12</f>
        <v>1973.6000000000001</v>
      </c>
      <c r="G12" s="29">
        <v>2736.4</v>
      </c>
      <c r="H12" s="29">
        <v>0</v>
      </c>
      <c r="I12" s="29">
        <v>246.6</v>
      </c>
      <c r="J12" s="29">
        <v>118.5</v>
      </c>
      <c r="K12" s="33">
        <f>G12-H12-I12-J12</f>
        <v>2371.3</v>
      </c>
      <c r="L12" s="8">
        <f>G12/B12</f>
        <v>1.2618279074056997</v>
      </c>
      <c r="M12" s="9">
        <f>G12-B12</f>
        <v>567.8000000000002</v>
      </c>
      <c r="N12" s="8">
        <f>K12/F12</f>
        <v>1.2015099310903932</v>
      </c>
      <c r="O12" s="9">
        <f>K12-F12</f>
        <v>397.70000000000005</v>
      </c>
    </row>
    <row r="13" spans="1:15" ht="12.75">
      <c r="A13" s="15" t="s">
        <v>15</v>
      </c>
      <c r="B13" s="29">
        <v>514.1</v>
      </c>
      <c r="C13" s="29">
        <v>1.2</v>
      </c>
      <c r="D13" s="29">
        <v>0.1</v>
      </c>
      <c r="E13" s="29">
        <v>0</v>
      </c>
      <c r="F13" s="33">
        <f>B13-C13-D13-E13</f>
        <v>512.8</v>
      </c>
      <c r="G13" s="29">
        <v>623.9</v>
      </c>
      <c r="H13" s="29">
        <v>0</v>
      </c>
      <c r="I13" s="29">
        <v>0.2</v>
      </c>
      <c r="J13" s="29">
        <v>0</v>
      </c>
      <c r="K13" s="33">
        <f>G13-H13-I13-J13</f>
        <v>623.6999999999999</v>
      </c>
      <c r="L13" s="8">
        <f>G13/B13</f>
        <v>1.213577125072943</v>
      </c>
      <c r="M13" s="9">
        <f>G13-B13</f>
        <v>109.79999999999995</v>
      </c>
      <c r="N13" s="8">
        <f>K13/F13</f>
        <v>1.2162636505460218</v>
      </c>
      <c r="O13" s="9">
        <f>K13-F13</f>
        <v>110.89999999999998</v>
      </c>
    </row>
    <row r="14" spans="1:15" ht="12.75">
      <c r="A14" s="3" t="s">
        <v>16</v>
      </c>
      <c r="B14" s="29"/>
      <c r="C14" s="29"/>
      <c r="D14" s="29"/>
      <c r="E14" s="29"/>
      <c r="F14" s="30"/>
      <c r="G14" s="29"/>
      <c r="H14" s="29"/>
      <c r="I14" s="29"/>
      <c r="J14" s="29"/>
      <c r="K14" s="30"/>
      <c r="L14" s="8"/>
      <c r="M14" s="9"/>
      <c r="N14" s="8"/>
      <c r="O14" s="9"/>
    </row>
    <row r="15" spans="1:15" ht="12.75">
      <c r="A15" s="16" t="s">
        <v>17</v>
      </c>
      <c r="B15" s="9">
        <f>SUM(B16:B17)</f>
        <v>514.7</v>
      </c>
      <c r="C15" s="9">
        <f>SUM(C16:C17)</f>
        <v>0</v>
      </c>
      <c r="D15" s="9">
        <f>SUM(D16:D17)</f>
        <v>140.5</v>
      </c>
      <c r="E15" s="9">
        <f aca="true" t="shared" si="3" ref="E15:K15">SUM(E16:E17)</f>
        <v>53.3</v>
      </c>
      <c r="F15" s="28">
        <f t="shared" si="3"/>
        <v>320.9</v>
      </c>
      <c r="G15" s="9">
        <f t="shared" si="3"/>
        <v>792</v>
      </c>
      <c r="H15" s="9">
        <f t="shared" si="3"/>
        <v>0</v>
      </c>
      <c r="I15" s="9">
        <f t="shared" si="3"/>
        <v>246.4</v>
      </c>
      <c r="J15" s="9">
        <f t="shared" si="3"/>
        <v>118.5</v>
      </c>
      <c r="K15" s="28">
        <f t="shared" si="3"/>
        <v>427.1</v>
      </c>
      <c r="L15" s="8">
        <f>G15/B15</f>
        <v>1.538760442976491</v>
      </c>
      <c r="M15" s="9">
        <f>G15-B15</f>
        <v>277.29999999999995</v>
      </c>
      <c r="N15" s="8">
        <f>K15/F15</f>
        <v>1.3309442193829855</v>
      </c>
      <c r="O15" s="9">
        <f>K15-F15</f>
        <v>106.20000000000005</v>
      </c>
    </row>
    <row r="16" spans="1:15" s="14" customFormat="1" ht="12.75">
      <c r="A16" s="11" t="s">
        <v>13</v>
      </c>
      <c r="B16" s="31">
        <v>31.4</v>
      </c>
      <c r="C16" s="31"/>
      <c r="D16" s="31"/>
      <c r="E16" s="31"/>
      <c r="F16" s="32">
        <f>B16-C16-D16-E16</f>
        <v>31.4</v>
      </c>
      <c r="G16" s="31">
        <v>43.6</v>
      </c>
      <c r="H16" s="31">
        <v>0</v>
      </c>
      <c r="I16" s="31">
        <v>0</v>
      </c>
      <c r="J16" s="31">
        <v>0</v>
      </c>
      <c r="K16" s="32">
        <f>G16-H16-I16-J16</f>
        <v>43.6</v>
      </c>
      <c r="L16" s="17">
        <f>G16/B16</f>
        <v>1.388535031847134</v>
      </c>
      <c r="M16" s="13">
        <f>G16-B16</f>
        <v>12.200000000000003</v>
      </c>
      <c r="N16" s="17">
        <f>K16/F16</f>
        <v>1.388535031847134</v>
      </c>
      <c r="O16" s="13">
        <f>K16-F16</f>
        <v>12.200000000000003</v>
      </c>
    </row>
    <row r="17" spans="1:15" ht="12.75">
      <c r="A17" s="15" t="s">
        <v>14</v>
      </c>
      <c r="B17" s="29">
        <v>483.3</v>
      </c>
      <c r="C17" s="29">
        <v>0</v>
      </c>
      <c r="D17" s="29">
        <v>140.5</v>
      </c>
      <c r="E17" s="29">
        <v>53.3</v>
      </c>
      <c r="F17" s="33">
        <f>B17-C17-D17-E17</f>
        <v>289.5</v>
      </c>
      <c r="G17" s="29">
        <v>748.4</v>
      </c>
      <c r="H17" s="29">
        <v>0</v>
      </c>
      <c r="I17" s="29">
        <v>246.4</v>
      </c>
      <c r="J17" s="29">
        <v>118.5</v>
      </c>
      <c r="K17" s="33">
        <f>G17-H17-I17-J17</f>
        <v>383.5</v>
      </c>
      <c r="L17" s="18">
        <f>G17/B17</f>
        <v>1.5485205876267327</v>
      </c>
      <c r="M17" s="9">
        <f>G17-B17</f>
        <v>265.09999999999997</v>
      </c>
      <c r="N17" s="18">
        <f>K17/F17</f>
        <v>1.3246977547495682</v>
      </c>
      <c r="O17" s="9">
        <f>K17-F17</f>
        <v>94</v>
      </c>
    </row>
    <row r="18" spans="1:15" ht="15">
      <c r="A18" s="16" t="s">
        <v>18</v>
      </c>
      <c r="B18" s="9">
        <v>1008.1</v>
      </c>
      <c r="C18" s="9">
        <v>0</v>
      </c>
      <c r="D18" s="9">
        <v>0</v>
      </c>
      <c r="E18" s="9">
        <v>0</v>
      </c>
      <c r="F18" s="28">
        <f>B18-C18-D18-E18</f>
        <v>1008.1</v>
      </c>
      <c r="G18" s="9">
        <v>1163.9</v>
      </c>
      <c r="H18" s="9">
        <v>0</v>
      </c>
      <c r="I18" s="9">
        <v>0</v>
      </c>
      <c r="J18" s="9">
        <v>0</v>
      </c>
      <c r="K18" s="28">
        <f>G18-H18-I18-J18</f>
        <v>1163.9</v>
      </c>
      <c r="L18" s="8">
        <f>G18/B18</f>
        <v>1.1545481599047713</v>
      </c>
      <c r="M18" s="9">
        <f>G18-B18</f>
        <v>155.80000000000007</v>
      </c>
      <c r="N18" s="19" t="s">
        <v>19</v>
      </c>
      <c r="O18" s="19" t="s">
        <v>19</v>
      </c>
    </row>
    <row r="19" spans="1:15" ht="12.75">
      <c r="A19" s="16" t="s">
        <v>20</v>
      </c>
      <c r="B19" s="29"/>
      <c r="C19" s="29"/>
      <c r="D19" s="29"/>
      <c r="E19" s="29"/>
      <c r="F19" s="30"/>
      <c r="G19" s="29"/>
      <c r="H19" s="29"/>
      <c r="I19" s="29"/>
      <c r="J19" s="29"/>
      <c r="K19" s="30">
        <f>G19-H19-I19</f>
        <v>0</v>
      </c>
      <c r="L19" s="8"/>
      <c r="M19" s="9"/>
      <c r="N19" s="8"/>
      <c r="O19" s="9"/>
    </row>
    <row r="20" spans="1:15" ht="12.75">
      <c r="A20" s="15" t="s">
        <v>14</v>
      </c>
      <c r="B20" s="9">
        <v>198.3</v>
      </c>
      <c r="C20" s="29">
        <v>0</v>
      </c>
      <c r="D20" s="29">
        <v>0</v>
      </c>
      <c r="E20" s="29">
        <v>0</v>
      </c>
      <c r="F20" s="28">
        <f aca="true" t="shared" si="4" ref="F20:F30">B20-C20-D20-E20</f>
        <v>198.3</v>
      </c>
      <c r="G20" s="9">
        <v>202.2</v>
      </c>
      <c r="H20" s="29">
        <v>0</v>
      </c>
      <c r="I20" s="29">
        <v>0</v>
      </c>
      <c r="J20" s="29">
        <v>0</v>
      </c>
      <c r="K20" s="28">
        <f>G20-H20-I20-J20</f>
        <v>202.2</v>
      </c>
      <c r="L20" s="8">
        <f aca="true" t="shared" si="5" ref="L20:L30">G20/B20</f>
        <v>1.0196671709531013</v>
      </c>
      <c r="M20" s="9">
        <f aca="true" t="shared" si="6" ref="M20:M31">G20-B20</f>
        <v>3.8999999999999773</v>
      </c>
      <c r="N20" s="8">
        <f aca="true" t="shared" si="7" ref="N20:N30">K20/F20</f>
        <v>1.0196671709531013</v>
      </c>
      <c r="O20" s="9">
        <f aca="true" t="shared" si="8" ref="O20:O31">K20-F20</f>
        <v>3.8999999999999773</v>
      </c>
    </row>
    <row r="21" spans="1:15" s="14" customFormat="1" ht="12.75">
      <c r="A21" s="20" t="s">
        <v>21</v>
      </c>
      <c r="B21" s="13">
        <v>6182.9</v>
      </c>
      <c r="C21" s="13">
        <v>1634.9</v>
      </c>
      <c r="D21" s="13">
        <v>1692.9</v>
      </c>
      <c r="E21" s="13">
        <v>0</v>
      </c>
      <c r="F21" s="34">
        <f t="shared" si="4"/>
        <v>2855.1</v>
      </c>
      <c r="G21" s="13">
        <v>5549.4</v>
      </c>
      <c r="H21" s="13">
        <v>0</v>
      </c>
      <c r="I21" s="13">
        <v>3314.5</v>
      </c>
      <c r="J21" s="13">
        <v>139.2</v>
      </c>
      <c r="K21" s="28">
        <f>G21-H21-I21-J21</f>
        <v>2095.7</v>
      </c>
      <c r="L21" s="12">
        <f t="shared" si="5"/>
        <v>0.8975399893253975</v>
      </c>
      <c r="M21" s="13">
        <f t="shared" si="6"/>
        <v>-633.5</v>
      </c>
      <c r="N21" s="12">
        <f t="shared" si="7"/>
        <v>0.7340198241742846</v>
      </c>
      <c r="O21" s="13">
        <f t="shared" si="8"/>
        <v>-759.4000000000001</v>
      </c>
    </row>
    <row r="22" spans="1:15" s="14" customFormat="1" ht="25.5">
      <c r="A22" s="20" t="s">
        <v>22</v>
      </c>
      <c r="B22" s="13">
        <v>79.5</v>
      </c>
      <c r="C22" s="13">
        <v>0</v>
      </c>
      <c r="D22" s="13">
        <v>0</v>
      </c>
      <c r="E22" s="13">
        <v>0</v>
      </c>
      <c r="F22" s="34">
        <f t="shared" si="4"/>
        <v>79.5</v>
      </c>
      <c r="G22" s="13">
        <v>30.2</v>
      </c>
      <c r="H22" s="13">
        <v>0</v>
      </c>
      <c r="I22" s="13">
        <v>0</v>
      </c>
      <c r="J22" s="13">
        <v>0.3</v>
      </c>
      <c r="K22" s="28">
        <f>G22-H22-I22-J22</f>
        <v>29.9</v>
      </c>
      <c r="L22" s="12">
        <f t="shared" si="5"/>
        <v>0.37987421383647796</v>
      </c>
      <c r="M22" s="13">
        <f t="shared" si="6"/>
        <v>-49.3</v>
      </c>
      <c r="N22" s="12">
        <f t="shared" si="7"/>
        <v>0.3761006289308176</v>
      </c>
      <c r="O22" s="13">
        <f t="shared" si="8"/>
        <v>-49.6</v>
      </c>
    </row>
    <row r="23" spans="1:15" ht="24" customHeight="1">
      <c r="A23" s="21" t="s">
        <v>23</v>
      </c>
      <c r="B23" s="9">
        <f>SUM(B24:B25)</f>
        <v>409.1</v>
      </c>
      <c r="C23" s="9">
        <f>SUM(C24:C25)</f>
        <v>0</v>
      </c>
      <c r="D23" s="9">
        <f>SUM(D24:D25)</f>
        <v>0</v>
      </c>
      <c r="E23" s="9">
        <f aca="true" t="shared" si="9" ref="E23:J23">SUM(E24:E25)</f>
        <v>0</v>
      </c>
      <c r="F23" s="28">
        <f t="shared" si="4"/>
        <v>409.1</v>
      </c>
      <c r="G23" s="9">
        <f t="shared" si="9"/>
        <v>400.3</v>
      </c>
      <c r="H23" s="9">
        <f t="shared" si="9"/>
        <v>0</v>
      </c>
      <c r="I23" s="9">
        <f t="shared" si="9"/>
        <v>0</v>
      </c>
      <c r="J23" s="9">
        <f t="shared" si="9"/>
        <v>0</v>
      </c>
      <c r="K23" s="28">
        <f>SUM(K24:K25)</f>
        <v>400.3</v>
      </c>
      <c r="L23" s="8">
        <f t="shared" si="5"/>
        <v>0.9784893669029577</v>
      </c>
      <c r="M23" s="9">
        <f t="shared" si="6"/>
        <v>-8.800000000000011</v>
      </c>
      <c r="N23" s="8">
        <f t="shared" si="7"/>
        <v>0.9784893669029577</v>
      </c>
      <c r="O23" s="9">
        <f t="shared" si="8"/>
        <v>-8.800000000000011</v>
      </c>
    </row>
    <row r="24" spans="1:15" s="14" customFormat="1" ht="12.75">
      <c r="A24" s="11" t="s">
        <v>13</v>
      </c>
      <c r="B24" s="31">
        <v>53.1</v>
      </c>
      <c r="C24" s="31">
        <v>0</v>
      </c>
      <c r="D24" s="31">
        <v>0</v>
      </c>
      <c r="E24" s="31"/>
      <c r="F24" s="32">
        <f t="shared" si="4"/>
        <v>53.1</v>
      </c>
      <c r="G24" s="31">
        <v>34.6</v>
      </c>
      <c r="H24" s="31">
        <v>0</v>
      </c>
      <c r="I24" s="31">
        <v>0</v>
      </c>
      <c r="J24" s="31">
        <v>0</v>
      </c>
      <c r="K24" s="32">
        <f>G24-H24-I24</f>
        <v>34.6</v>
      </c>
      <c r="L24" s="17">
        <f t="shared" si="5"/>
        <v>0.6516007532956686</v>
      </c>
      <c r="M24" s="13">
        <f t="shared" si="6"/>
        <v>-18.5</v>
      </c>
      <c r="N24" s="17">
        <f t="shared" si="7"/>
        <v>0.6516007532956686</v>
      </c>
      <c r="O24" s="13">
        <f t="shared" si="8"/>
        <v>-18.5</v>
      </c>
    </row>
    <row r="25" spans="1:15" ht="12.75">
      <c r="A25" s="15" t="s">
        <v>14</v>
      </c>
      <c r="B25" s="29">
        <v>356</v>
      </c>
      <c r="C25" s="29">
        <v>0</v>
      </c>
      <c r="D25" s="29">
        <v>0</v>
      </c>
      <c r="E25" s="29"/>
      <c r="F25" s="33">
        <f t="shared" si="4"/>
        <v>356</v>
      </c>
      <c r="G25" s="29">
        <v>365.7</v>
      </c>
      <c r="H25" s="29">
        <v>0</v>
      </c>
      <c r="I25" s="29">
        <v>0</v>
      </c>
      <c r="J25" s="29">
        <v>0</v>
      </c>
      <c r="K25" s="30">
        <f>G25-H25-I25</f>
        <v>365.7</v>
      </c>
      <c r="L25" s="18">
        <f t="shared" si="5"/>
        <v>1.027247191011236</v>
      </c>
      <c r="M25" s="9">
        <f t="shared" si="6"/>
        <v>9.699999999999989</v>
      </c>
      <c r="N25" s="18">
        <f t="shared" si="7"/>
        <v>1.027247191011236</v>
      </c>
      <c r="O25" s="9">
        <f t="shared" si="8"/>
        <v>9.699999999999989</v>
      </c>
    </row>
    <row r="26" spans="1:15" ht="12.75">
      <c r="A26" s="16" t="s">
        <v>24</v>
      </c>
      <c r="B26" s="9">
        <f>SUM(B27:B28)</f>
        <v>8223.5</v>
      </c>
      <c r="C26" s="9">
        <f>SUM(C27:C28)</f>
        <v>5290.2</v>
      </c>
      <c r="D26" s="9">
        <f>SUM(D27:D28)</f>
        <v>1466.1999999999998</v>
      </c>
      <c r="E26" s="9">
        <f aca="true" t="shared" si="10" ref="E26:J26">SUM(E27:E28)</f>
        <v>0</v>
      </c>
      <c r="F26" s="28">
        <f t="shared" si="4"/>
        <v>1467.1000000000004</v>
      </c>
      <c r="G26" s="9">
        <f t="shared" si="10"/>
        <v>7961.2</v>
      </c>
      <c r="H26" s="9">
        <f t="shared" si="10"/>
        <v>0</v>
      </c>
      <c r="I26" s="9">
        <f t="shared" si="10"/>
        <v>7408.099999999999</v>
      </c>
      <c r="J26" s="9">
        <f t="shared" si="10"/>
        <v>0</v>
      </c>
      <c r="K26" s="28">
        <f>SUM(K27:K28)</f>
        <v>553.1000000000006</v>
      </c>
      <c r="L26" s="8">
        <f t="shared" si="5"/>
        <v>0.9681036055207637</v>
      </c>
      <c r="M26" s="9">
        <f t="shared" si="6"/>
        <v>-262.3000000000002</v>
      </c>
      <c r="N26" s="8">
        <f t="shared" si="7"/>
        <v>0.3770022493354239</v>
      </c>
      <c r="O26" s="9">
        <f t="shared" si="8"/>
        <v>-913.9999999999998</v>
      </c>
    </row>
    <row r="27" spans="1:15" s="14" customFormat="1" ht="12.75">
      <c r="A27" s="11" t="s">
        <v>13</v>
      </c>
      <c r="B27" s="31">
        <v>8220.9</v>
      </c>
      <c r="C27" s="31">
        <v>5289</v>
      </c>
      <c r="D27" s="31">
        <v>1466.1</v>
      </c>
      <c r="E27" s="31">
        <v>0</v>
      </c>
      <c r="F27" s="32">
        <f t="shared" si="4"/>
        <v>1465.7999999999997</v>
      </c>
      <c r="G27" s="31">
        <v>7960.3</v>
      </c>
      <c r="H27" s="31">
        <v>0</v>
      </c>
      <c r="I27" s="31">
        <v>7407.9</v>
      </c>
      <c r="J27" s="31">
        <v>0</v>
      </c>
      <c r="K27" s="30">
        <f>G27-H27-I27</f>
        <v>552.4000000000005</v>
      </c>
      <c r="L27" s="17">
        <f t="shared" si="5"/>
        <v>0.9683003077521927</v>
      </c>
      <c r="M27" s="13">
        <f t="shared" si="6"/>
        <v>-260.59999999999945</v>
      </c>
      <c r="N27" s="17">
        <f t="shared" si="7"/>
        <v>0.37685905307681855</v>
      </c>
      <c r="O27" s="13">
        <f t="shared" si="8"/>
        <v>-913.3999999999992</v>
      </c>
    </row>
    <row r="28" spans="1:15" ht="12.75">
      <c r="A28" s="15" t="s">
        <v>14</v>
      </c>
      <c r="B28" s="29">
        <v>2.6</v>
      </c>
      <c r="C28" s="29">
        <v>1.2</v>
      </c>
      <c r="D28" s="29">
        <v>0.1</v>
      </c>
      <c r="E28" s="29">
        <v>0</v>
      </c>
      <c r="F28" s="33">
        <f t="shared" si="4"/>
        <v>1.3</v>
      </c>
      <c r="G28" s="29">
        <v>0.9</v>
      </c>
      <c r="H28" s="29">
        <v>0</v>
      </c>
      <c r="I28" s="29">
        <v>0.2</v>
      </c>
      <c r="J28" s="29">
        <v>0</v>
      </c>
      <c r="K28" s="30">
        <f>G28-H28-I28</f>
        <v>0.7</v>
      </c>
      <c r="L28" s="17">
        <f t="shared" si="5"/>
        <v>0.34615384615384615</v>
      </c>
      <c r="M28" s="9">
        <f t="shared" si="6"/>
        <v>-1.7000000000000002</v>
      </c>
      <c r="N28" s="18">
        <f t="shared" si="7"/>
        <v>0.5384615384615384</v>
      </c>
      <c r="O28" s="9">
        <f t="shared" si="8"/>
        <v>-0.6000000000000001</v>
      </c>
    </row>
    <row r="29" spans="1:15" ht="12.75">
      <c r="A29" s="16" t="s">
        <v>25</v>
      </c>
      <c r="B29" s="9">
        <f>SUM(B30:B31)</f>
        <v>7637.8</v>
      </c>
      <c r="C29" s="9">
        <f>SUM(C30:C31)</f>
        <v>5288.8</v>
      </c>
      <c r="D29" s="9">
        <f>SUM(D30:D31)</f>
        <v>905.5</v>
      </c>
      <c r="E29" s="9">
        <f>SUM(E30:E31)</f>
        <v>0</v>
      </c>
      <c r="F29" s="28">
        <f t="shared" si="4"/>
        <v>1443.5</v>
      </c>
      <c r="G29" s="9">
        <f>SUM(G30:G31)</f>
        <v>7489.6</v>
      </c>
      <c r="H29" s="9">
        <f>SUM(H30:H31)</f>
        <v>0</v>
      </c>
      <c r="I29" s="9">
        <f>SUM(I30:I31)</f>
        <v>6951.8</v>
      </c>
      <c r="J29" s="9">
        <f>SUM(J30:J31)</f>
        <v>0</v>
      </c>
      <c r="K29" s="28">
        <f>SUM(K30:K31)</f>
        <v>537.8000000000002</v>
      </c>
      <c r="L29" s="8">
        <f t="shared" si="5"/>
        <v>0.9805965068475215</v>
      </c>
      <c r="M29" s="9">
        <f t="shared" si="6"/>
        <v>-148.19999999999982</v>
      </c>
      <c r="N29" s="8">
        <f t="shared" si="7"/>
        <v>0.37256667821267764</v>
      </c>
      <c r="O29" s="9">
        <f t="shared" si="8"/>
        <v>-905.6999999999998</v>
      </c>
    </row>
    <row r="30" spans="1:15" s="14" customFormat="1" ht="12.75">
      <c r="A30" s="11" t="s">
        <v>13</v>
      </c>
      <c r="B30" s="31">
        <v>7637.8</v>
      </c>
      <c r="C30" s="31">
        <v>5288.8</v>
      </c>
      <c r="D30" s="31">
        <v>905.5</v>
      </c>
      <c r="E30" s="31">
        <v>0</v>
      </c>
      <c r="F30" s="32">
        <f t="shared" si="4"/>
        <v>1443.5</v>
      </c>
      <c r="G30" s="31">
        <v>7489.6</v>
      </c>
      <c r="H30" s="31">
        <v>0</v>
      </c>
      <c r="I30" s="31">
        <v>6951.8</v>
      </c>
      <c r="J30" s="31">
        <v>0</v>
      </c>
      <c r="K30" s="32">
        <f>G30-H30-I30-J30</f>
        <v>537.8000000000002</v>
      </c>
      <c r="L30" s="17">
        <f t="shared" si="5"/>
        <v>0.9805965068475215</v>
      </c>
      <c r="M30" s="13">
        <f t="shared" si="6"/>
        <v>-148.19999999999982</v>
      </c>
      <c r="N30" s="17">
        <f t="shared" si="7"/>
        <v>0.37256667821267764</v>
      </c>
      <c r="O30" s="13">
        <f t="shared" si="8"/>
        <v>-905.6999999999998</v>
      </c>
    </row>
    <row r="31" spans="1:15" ht="12.75" hidden="1">
      <c r="A31" s="15" t="s">
        <v>26</v>
      </c>
      <c r="B31" s="35" t="s">
        <v>19</v>
      </c>
      <c r="C31" s="35" t="s">
        <v>19</v>
      </c>
      <c r="D31" s="35" t="s">
        <v>19</v>
      </c>
      <c r="E31" s="29"/>
      <c r="F31" s="33"/>
      <c r="G31" s="35" t="s">
        <v>19</v>
      </c>
      <c r="H31" s="35" t="s">
        <v>19</v>
      </c>
      <c r="I31" s="35" t="s">
        <v>19</v>
      </c>
      <c r="J31" s="35" t="s">
        <v>19</v>
      </c>
      <c r="K31" s="36" t="s">
        <v>19</v>
      </c>
      <c r="L31" s="22" t="s">
        <v>19</v>
      </c>
      <c r="M31" s="9" t="e">
        <f t="shared" si="6"/>
        <v>#VALUE!</v>
      </c>
      <c r="N31" s="22" t="s">
        <v>19</v>
      </c>
      <c r="O31" s="9" t="e">
        <f t="shared" si="8"/>
        <v>#VALUE!</v>
      </c>
    </row>
    <row r="32" spans="1:15" s="14" customFormat="1" ht="51" customHeight="1">
      <c r="A32" s="23" t="s">
        <v>27</v>
      </c>
      <c r="B32" s="9">
        <v>107.6</v>
      </c>
      <c r="C32" s="29">
        <v>0</v>
      </c>
      <c r="D32" s="29">
        <v>0</v>
      </c>
      <c r="E32" s="29">
        <v>0</v>
      </c>
      <c r="F32" s="28">
        <f>B32-C32-D32-E32</f>
        <v>107.6</v>
      </c>
      <c r="G32" s="9">
        <v>241.7</v>
      </c>
      <c r="H32" s="37">
        <v>0</v>
      </c>
      <c r="I32" s="37">
        <v>0</v>
      </c>
      <c r="J32" s="37">
        <v>0</v>
      </c>
      <c r="K32" s="28">
        <f>G32-H32-I32-J32</f>
        <v>241.7</v>
      </c>
      <c r="L32" s="8">
        <f>G32/B32</f>
        <v>2.246282527881041</v>
      </c>
      <c r="M32" s="9">
        <f>G32-B32</f>
        <v>134.1</v>
      </c>
      <c r="N32" s="8">
        <f>K32/F32</f>
        <v>2.246282527881041</v>
      </c>
      <c r="O32" s="9">
        <f>K32-F32</f>
        <v>134.1</v>
      </c>
    </row>
    <row r="33" spans="1:15" s="14" customFormat="1" ht="12.75">
      <c r="A33" s="24" t="s">
        <v>28</v>
      </c>
      <c r="B33" s="38"/>
      <c r="C33" s="35"/>
      <c r="D33" s="35"/>
      <c r="E33" s="35"/>
      <c r="F33" s="28"/>
      <c r="G33" s="38"/>
      <c r="H33" s="35"/>
      <c r="I33" s="35"/>
      <c r="J33" s="35"/>
      <c r="K33" s="28"/>
      <c r="L33" s="22"/>
      <c r="M33" s="9"/>
      <c r="N33" s="22"/>
      <c r="O33" s="9"/>
    </row>
    <row r="34" spans="1:15" s="14" customFormat="1" ht="22.5">
      <c r="A34" s="23" t="s">
        <v>29</v>
      </c>
      <c r="B34" s="37">
        <v>17.1</v>
      </c>
      <c r="C34" s="29">
        <v>0</v>
      </c>
      <c r="D34" s="29">
        <v>0</v>
      </c>
      <c r="E34" s="29">
        <v>0</v>
      </c>
      <c r="F34" s="28">
        <f>B34-C34-D34-E34</f>
        <v>17.1</v>
      </c>
      <c r="G34" s="37">
        <v>55.2</v>
      </c>
      <c r="H34" s="29">
        <v>0</v>
      </c>
      <c r="I34" s="29">
        <v>0</v>
      </c>
      <c r="J34" s="29">
        <v>0</v>
      </c>
      <c r="K34" s="28">
        <f>G34-H34-I34-J34</f>
        <v>55.2</v>
      </c>
      <c r="L34" s="8">
        <f>G34/B34</f>
        <v>3.2280701754385963</v>
      </c>
      <c r="M34" s="9">
        <f>G34-B34</f>
        <v>38.1</v>
      </c>
      <c r="N34" s="8">
        <f>K34/F34</f>
        <v>3.2280701754385963</v>
      </c>
      <c r="O34" s="9">
        <f>K34-F34</f>
        <v>38.1</v>
      </c>
    </row>
    <row r="35" spans="1:15" ht="45" customHeight="1">
      <c r="A35" s="25" t="s">
        <v>30</v>
      </c>
      <c r="B35" s="9">
        <v>0</v>
      </c>
      <c r="C35" s="9">
        <v>0</v>
      </c>
      <c r="D35" s="9">
        <v>0</v>
      </c>
      <c r="E35" s="9">
        <v>0</v>
      </c>
      <c r="F35" s="28">
        <f>B35-C35-D35</f>
        <v>0</v>
      </c>
      <c r="G35" s="9">
        <v>0</v>
      </c>
      <c r="H35" s="9">
        <v>0</v>
      </c>
      <c r="I35" s="9">
        <v>0</v>
      </c>
      <c r="J35" s="9">
        <v>0</v>
      </c>
      <c r="K35" s="28">
        <f>G35-H35-I35</f>
        <v>0</v>
      </c>
      <c r="L35" s="8"/>
      <c r="M35" s="9">
        <f>G35-B35</f>
        <v>0</v>
      </c>
      <c r="N35" s="8"/>
      <c r="O35" s="9">
        <f>K35-F35</f>
        <v>0</v>
      </c>
    </row>
    <row r="36" spans="1:15" ht="33.75" customHeight="1">
      <c r="A36" s="25" t="s">
        <v>31</v>
      </c>
      <c r="B36" s="9">
        <v>1958.7</v>
      </c>
      <c r="C36" s="9">
        <v>0</v>
      </c>
      <c r="D36" s="9">
        <v>0</v>
      </c>
      <c r="E36" s="9">
        <v>0</v>
      </c>
      <c r="F36" s="28">
        <f>B36-C36-D36</f>
        <v>1958.7</v>
      </c>
      <c r="G36" s="9">
        <v>2154.7</v>
      </c>
      <c r="H36" s="9">
        <v>0</v>
      </c>
      <c r="I36" s="9">
        <v>0</v>
      </c>
      <c r="J36" s="9">
        <v>0</v>
      </c>
      <c r="K36" s="28">
        <f>G36-H36-I36-J36</f>
        <v>2154.7</v>
      </c>
      <c r="L36" s="8">
        <f>G36/B36</f>
        <v>1.1000663705518965</v>
      </c>
      <c r="M36" s="9">
        <f>G36-B36</f>
        <v>195.99999999999977</v>
      </c>
      <c r="N36" s="8">
        <f>K36/F36</f>
        <v>1.1000663705518965</v>
      </c>
      <c r="O36" s="9">
        <f>K36-F36</f>
        <v>195.99999999999977</v>
      </c>
    </row>
    <row r="37" ht="15">
      <c r="A37" s="26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pans="2:4" s="1" customFormat="1" ht="12.75">
      <c r="B101" s="2"/>
      <c r="C101" s="2"/>
      <c r="D101" s="2"/>
    </row>
    <row r="102" spans="2:4" s="1" customFormat="1" ht="12.75">
      <c r="B102" s="2"/>
      <c r="C102" s="2"/>
      <c r="D102" s="2"/>
    </row>
    <row r="103" spans="2:4" s="1" customFormat="1" ht="12.75">
      <c r="B103" s="2"/>
      <c r="C103" s="2"/>
      <c r="D103" s="2"/>
    </row>
    <row r="104" spans="2:4" s="1" customFormat="1" ht="12.75">
      <c r="B104" s="2"/>
      <c r="C104" s="2"/>
      <c r="D104" s="2"/>
    </row>
    <row r="105" spans="2:4" s="1" customFormat="1" ht="12.75">
      <c r="B105" s="2"/>
      <c r="C105" s="2"/>
      <c r="D105" s="2"/>
    </row>
    <row r="106" spans="2:4" s="1" customFormat="1" ht="12.75">
      <c r="B106" s="2"/>
      <c r="C106" s="2"/>
      <c r="D106" s="2"/>
    </row>
    <row r="107" spans="2:4" s="1" customFormat="1" ht="12.75">
      <c r="B107" s="2"/>
      <c r="C107" s="2"/>
      <c r="D107" s="2"/>
    </row>
    <row r="108" spans="2:4" s="1" customFormat="1" ht="12.75">
      <c r="B108" s="2"/>
      <c r="C108" s="2"/>
      <c r="D108" s="2"/>
    </row>
    <row r="109" spans="2:4" s="1" customFormat="1" ht="12.75">
      <c r="B109" s="2"/>
      <c r="C109" s="2"/>
      <c r="D109" s="2"/>
    </row>
    <row r="110" spans="2:4" s="1" customFormat="1" ht="12.75">
      <c r="B110" s="2"/>
      <c r="C110" s="2"/>
      <c r="D110" s="2"/>
    </row>
    <row r="111" spans="2:4" s="1" customFormat="1" ht="12.75">
      <c r="B111" s="2"/>
      <c r="C111" s="2"/>
      <c r="D111" s="2"/>
    </row>
    <row r="112" spans="2:4" s="1" customFormat="1" ht="12.75">
      <c r="B112" s="2"/>
      <c r="C112" s="2"/>
      <c r="D112" s="2"/>
    </row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dcterms:created xsi:type="dcterms:W3CDTF">2018-01-22T08:53:25Z</dcterms:created>
  <dcterms:modified xsi:type="dcterms:W3CDTF">2019-02-20T09:07:12Z</dcterms:modified>
  <cp:category/>
  <cp:version/>
  <cp:contentType/>
  <cp:contentStatus/>
</cp:coreProperties>
</file>