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6170" windowHeight="4950" activeTab="0"/>
  </bookViews>
  <sheets>
    <sheet name="Лист1" sheetId="1" r:id="rId1"/>
  </sheets>
  <definedNames>
    <definedName name="_xlnm.Print_Area" localSheetId="0">'Лист1'!$A$1:$O$38</definedName>
  </definedNames>
  <calcPr fullCalcOnLoad="1"/>
</workbook>
</file>

<file path=xl/sharedStrings.xml><?xml version="1.0" encoding="utf-8"?>
<sst xmlns="http://schemas.openxmlformats.org/spreadsheetml/2006/main" count="60" uniqueCount="37">
  <si>
    <t>Динамика поступлений  по УФНС России по Томской области</t>
  </si>
  <si>
    <t>2014 год</t>
  </si>
  <si>
    <t>2015 год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</si>
  <si>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</si>
  <si>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</si>
  <si>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</si>
  <si>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</si>
  <si>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На 01.03.2014г.</t>
  </si>
  <si>
    <t>МРИ 1</t>
  </si>
  <si>
    <t>МРИ 2</t>
  </si>
  <si>
    <t>Чужие</t>
  </si>
  <si>
    <t>На 01.03.2014г. без переданных</t>
  </si>
  <si>
    <t>На 01.03.2015г.</t>
  </si>
  <si>
    <t>МРИ 4, 7</t>
  </si>
  <si>
    <t>На 01.03.2015г. без переданных</t>
  </si>
  <si>
    <t>Всего поступило в бюджетную систему</t>
  </si>
  <si>
    <t xml:space="preserve">               в том числе:</t>
  </si>
  <si>
    <t>Налоги и сборы в консолидированный бюджет РФ</t>
  </si>
  <si>
    <t>Государственные внебюджетные фонды</t>
  </si>
  <si>
    <t xml:space="preserve">   Налоги и сборы- всего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</si>
  <si>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</si>
  <si>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</si>
  <si>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</si>
  <si>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</si>
  <si>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</si>
  <si>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</si>
  <si>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</si>
  <si>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</si>
  <si>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из респ.Беларусь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</si>
  <si>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</si>
  <si>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</si>
  <si>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</si>
  <si>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</si>
  <si>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t>X</t>
  </si>
  <si>
    <t>Налог на имущество организаций</t>
  </si>
  <si>
    <t>Государственные внебюджетные фонды( за счет ЕСН, без расходов на государственное социальное страхование)</t>
  </si>
  <si>
    <t>Государственные внебюджетные фонды( за счет налогов со специальным налоговым режимом)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</si>
</sst>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6">
    <font>
      <sz val="10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 wrapText="1" shrinkToFit="1"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 wrapText="1" shrinkToFit="1"/>
    </xf>
    <xf numFmtId="0" fontId="3" fillId="0" borderId="10" xfId="0" applyFont="1" applyBorder="1" applyAlignment="1">
      <alignment wrapText="1" shrinkToFit="1"/>
    </xf>
    <xf numFmtId="164" fontId="4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165" fontId="4" fillId="0" borderId="10" xfId="0" applyNumberFormat="1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0" fontId="0" fillId="0" borderId="10" xfId="0" applyBorder="1" applyAlignment="1">
      <alignment wrapText="1" shrinkToFit="1"/>
    </xf>
    <xf numFmtId="0" fontId="3" fillId="0" borderId="10" xfId="0" applyFont="1" applyBorder="1" applyAlignment="1">
      <alignment/>
    </xf>
    <xf numFmtId="0" fontId="5" fillId="16" borderId="10" xfId="0" applyFont="1" applyFill="1" applyBorder="1" applyAlignment="1">
      <alignment/>
    </xf>
    <xf numFmtId="164" fontId="5" fillId="16" borderId="10" xfId="0" applyNumberFormat="1" applyFont="1" applyFill="1" applyBorder="1" applyAlignment="1">
      <alignment/>
    </xf>
    <xf numFmtId="165" fontId="6" fillId="16" borderId="10" xfId="0" applyNumberFormat="1" applyFont="1" applyFill="1" applyBorder="1" applyAlignment="1">
      <alignment/>
    </xf>
    <xf numFmtId="166" fontId="6" fillId="16" borderId="10" xfId="0" applyNumberFormat="1" applyFont="1" applyFill="1" applyBorder="1" applyAlignment="1">
      <alignment/>
    </xf>
    <xf numFmtId="0" fontId="5" fillId="16" borderId="0" xfId="0" applyFont="1" applyFill="1" applyAlignment="1">
      <alignment/>
    </xf>
    <xf numFmtId="0" fontId="7" fillId="0" borderId="10" xfId="0" applyFont="1" applyBorder="1" applyAlignment="1">
      <alignment/>
    </xf>
    <xf numFmtId="164" fontId="8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5" fontId="5" fillId="16" borderId="10" xfId="0" applyNumberFormat="1" applyFont="1" applyFill="1" applyBorder="1" applyAlignment="1">
      <alignment/>
    </xf>
    <xf numFmtId="165" fontId="8" fillId="0" borderId="1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33" borderId="10" xfId="0" applyNumberFormat="1" applyFont="1" applyFill="1" applyBorder="1" applyAlignment="1">
      <alignment/>
    </xf>
    <xf numFmtId="0" fontId="6" fillId="16" borderId="10" xfId="0" applyFont="1" applyFill="1" applyBorder="1" applyAlignment="1">
      <alignment wrapText="1" shrinkToFit="1"/>
    </xf>
    <xf numFmtId="164" fontId="6" fillId="16" borderId="10" xfId="0" applyNumberFormat="1" applyFont="1" applyFill="1" applyBorder="1" applyAlignment="1">
      <alignment/>
    </xf>
    <xf numFmtId="0" fontId="4" fillId="0" borderId="10" xfId="0" applyFont="1" applyBorder="1" applyAlignment="1">
      <alignment wrapText="1" shrinkToFit="1"/>
    </xf>
    <xf numFmtId="0" fontId="4" fillId="0" borderId="10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10" xfId="0" applyNumberFormat="1" applyBorder="1" applyAlignment="1">
      <alignment horizontal="center"/>
    </xf>
    <xf numFmtId="49" fontId="0" fillId="33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 shrinkToFit="1"/>
    </xf>
    <xf numFmtId="164" fontId="0" fillId="33" borderId="0" xfId="0" applyNumberFormat="1" applyFill="1" applyAlignment="1">
      <alignment/>
    </xf>
    <xf numFmtId="164" fontId="0" fillId="0" borderId="11" xfId="0" applyNumberFormat="1" applyFill="1" applyBorder="1" applyAlignment="1">
      <alignment horizontal="center" wrapText="1" shrinkToFit="1"/>
    </xf>
    <xf numFmtId="164" fontId="0" fillId="0" borderId="12" xfId="0" applyNumberFormat="1" applyFill="1" applyBorder="1" applyAlignment="1">
      <alignment horizontal="center" wrapText="1" shrinkToFit="1"/>
    </xf>
    <xf numFmtId="164" fontId="2" fillId="0" borderId="11" xfId="0" applyNumberFormat="1" applyFont="1" applyFill="1" applyBorder="1" applyAlignment="1">
      <alignment horizontal="center" wrapText="1" shrinkToFit="1"/>
    </xf>
    <xf numFmtId="164" fontId="2" fillId="0" borderId="12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 shrinkToFit="1"/>
    </xf>
    <xf numFmtId="164" fontId="45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164" fontId="28" fillId="34" borderId="13" xfId="0" applyNumberFormat="1" applyFont="1" applyFill="1" applyBorder="1" applyAlignment="1">
      <alignment horizontal="center"/>
    </xf>
    <xf numFmtId="164" fontId="28" fillId="34" borderId="14" xfId="0" applyNumberFormat="1" applyFont="1" applyFill="1" applyBorder="1" applyAlignment="1">
      <alignment horizontal="center"/>
    </xf>
    <xf numFmtId="164" fontId="28" fillId="34" borderId="15" xfId="0" applyNumberFormat="1" applyFont="1" applyFill="1" applyBorder="1" applyAlignment="1">
      <alignment horizontal="center"/>
    </xf>
    <xf numFmtId="164" fontId="28" fillId="0" borderId="16" xfId="0" applyNumberFormat="1" applyFont="1" applyFill="1" applyBorder="1" applyAlignment="1">
      <alignment horizontal="center"/>
    </xf>
    <xf numFmtId="164" fontId="28" fillId="0" borderId="17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view="pageBreakPreview" zoomScaleNormal="86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33.28125" style="0" customWidth="1"/>
    <col min="2" max="2" width="12.140625" style="1" customWidth="1"/>
    <col min="3" max="3" width="9.7109375" style="1" customWidth="1"/>
    <col min="4" max="4" width="9.421875" style="1" customWidth="1"/>
    <col min="5" max="5" width="12.57421875" style="1" customWidth="1"/>
    <col min="6" max="6" width="13.7109375" style="36" customWidth="1"/>
    <col min="7" max="7" width="13.28125" style="1" customWidth="1"/>
    <col min="8" max="8" width="9.8515625" style="1" customWidth="1"/>
    <col min="9" max="9" width="8.8515625" style="1" customWidth="1"/>
    <col min="10" max="10" width="9.00390625" style="1" customWidth="1"/>
    <col min="11" max="11" width="13.8515625" style="36" customWidth="1"/>
    <col min="12" max="12" width="11.7109375" style="36" customWidth="1"/>
    <col min="13" max="13" width="10.421875" style="36" customWidth="1"/>
    <col min="14" max="14" width="11.28125" style="0" customWidth="1"/>
    <col min="15" max="15" width="11.7109375" style="0" customWidth="1"/>
  </cols>
  <sheetData>
    <row r="1" spans="2:13" ht="15.75">
      <c r="B1" s="42" t="s">
        <v>0</v>
      </c>
      <c r="F1" s="2"/>
      <c r="K1" s="2"/>
      <c r="L1" s="2"/>
      <c r="M1" s="2"/>
    </row>
    <row r="2" spans="6:13" ht="12.75">
      <c r="F2" s="2"/>
      <c r="K2" s="2"/>
      <c r="L2" s="2"/>
      <c r="M2" s="2"/>
    </row>
    <row r="3" spans="1:15" ht="15">
      <c r="A3" s="3"/>
      <c r="B3" s="44" t="s">
        <v>1</v>
      </c>
      <c r="C3" s="45"/>
      <c r="D3" s="45"/>
      <c r="E3" s="45"/>
      <c r="F3" s="46"/>
      <c r="G3" s="47" t="s">
        <v>2</v>
      </c>
      <c r="H3" s="48"/>
      <c r="I3" s="48"/>
      <c r="J3" s="48"/>
      <c r="K3" s="48"/>
      <c r="L3" s="39" t="s">
        <v>3</v>
      </c>
      <c r="M3" s="37" t="s">
        <v>4</v>
      </c>
      <c r="N3" s="41" t="s">
        <v>5</v>
      </c>
      <c r="O3" s="37" t="s">
        <v>4</v>
      </c>
    </row>
    <row r="4" spans="1:15" ht="50.25" customHeight="1">
      <c r="A4" s="43" t="s">
        <v>6</v>
      </c>
      <c r="B4" s="4" t="s">
        <v>7</v>
      </c>
      <c r="C4" s="5" t="s">
        <v>8</v>
      </c>
      <c r="D4" s="5" t="s">
        <v>9</v>
      </c>
      <c r="E4" s="5" t="s">
        <v>10</v>
      </c>
      <c r="F4" s="6" t="s">
        <v>11</v>
      </c>
      <c r="G4" s="4" t="s">
        <v>12</v>
      </c>
      <c r="H4" s="5" t="s">
        <v>8</v>
      </c>
      <c r="I4" s="5" t="s">
        <v>9</v>
      </c>
      <c r="J4" s="5" t="s">
        <v>13</v>
      </c>
      <c r="K4" s="6" t="s">
        <v>14</v>
      </c>
      <c r="L4" s="40"/>
      <c r="M4" s="38"/>
      <c r="N4" s="41"/>
      <c r="O4" s="38"/>
    </row>
    <row r="5" spans="1:15" ht="31.5">
      <c r="A5" s="7" t="s">
        <v>15</v>
      </c>
      <c r="B5" s="8">
        <f>B7+B8</f>
        <v>21252.000000000004</v>
      </c>
      <c r="C5" s="8">
        <f>C7+C8</f>
        <v>9417.6</v>
      </c>
      <c r="D5" s="8">
        <f>D7+D8</f>
        <v>2303.6</v>
      </c>
      <c r="E5" s="8">
        <v>130.1</v>
      </c>
      <c r="F5" s="9">
        <f aca="true" t="shared" si="0" ref="F5:K5">F7+F8</f>
        <v>9400.7</v>
      </c>
      <c r="G5" s="8">
        <f t="shared" si="0"/>
        <v>18741.399999999998</v>
      </c>
      <c r="H5" s="8">
        <f t="shared" si="0"/>
        <v>8246.7</v>
      </c>
      <c r="I5" s="8">
        <f t="shared" si="0"/>
        <v>1766.6</v>
      </c>
      <c r="J5" s="8">
        <f t="shared" si="0"/>
        <v>75.3</v>
      </c>
      <c r="K5" s="9">
        <f t="shared" si="0"/>
        <v>8652.8</v>
      </c>
      <c r="L5" s="10">
        <f>G5/B5</f>
        <v>0.881865236213062</v>
      </c>
      <c r="M5" s="11">
        <f>G5-B5</f>
        <v>-2510.600000000006</v>
      </c>
      <c r="N5" s="10">
        <f>K5/F5</f>
        <v>0.9204420947376257</v>
      </c>
      <c r="O5" s="11">
        <f>K5-F5</f>
        <v>-747.9000000000015</v>
      </c>
    </row>
    <row r="6" spans="1:15" ht="12.75">
      <c r="A6" s="3" t="s">
        <v>16</v>
      </c>
      <c r="B6" s="5"/>
      <c r="C6" s="5"/>
      <c r="D6" s="5"/>
      <c r="E6" s="5"/>
      <c r="F6" s="12"/>
      <c r="G6" s="5"/>
      <c r="H6" s="5"/>
      <c r="I6" s="5"/>
      <c r="J6" s="5"/>
      <c r="K6" s="12"/>
      <c r="L6" s="10"/>
      <c r="M6" s="11"/>
      <c r="N6" s="10"/>
      <c r="O6" s="11"/>
    </row>
    <row r="7" spans="1:15" ht="25.5">
      <c r="A7" s="13" t="s">
        <v>17</v>
      </c>
      <c r="B7" s="8">
        <f>B10</f>
        <v>21251.600000000002</v>
      </c>
      <c r="C7" s="8">
        <f>C10</f>
        <v>9417.6</v>
      </c>
      <c r="D7" s="8">
        <f>D10</f>
        <v>2303.6</v>
      </c>
      <c r="E7" s="8">
        <f aca="true" t="shared" si="1" ref="E7:K7">E10</f>
        <v>130.1</v>
      </c>
      <c r="F7" s="9">
        <f>F10</f>
        <v>9400.300000000001</v>
      </c>
      <c r="G7" s="8">
        <f t="shared" si="1"/>
        <v>18741.3</v>
      </c>
      <c r="H7" s="8">
        <f t="shared" si="1"/>
        <v>8246.7</v>
      </c>
      <c r="I7" s="8">
        <f t="shared" si="1"/>
        <v>1766.6</v>
      </c>
      <c r="J7" s="8">
        <f t="shared" si="1"/>
        <v>75.3</v>
      </c>
      <c r="K7" s="9">
        <f t="shared" si="1"/>
        <v>8652.699999999999</v>
      </c>
      <c r="L7" s="10">
        <f>G7/B7</f>
        <v>0.8818771292514445</v>
      </c>
      <c r="M7" s="11">
        <f>G7-B7</f>
        <v>-2510.300000000003</v>
      </c>
      <c r="N7" s="10">
        <f>K7/F7</f>
        <v>0.9204706232779802</v>
      </c>
      <c r="O7" s="11">
        <f>K7-F7</f>
        <v>-747.6000000000022</v>
      </c>
    </row>
    <row r="8" spans="1:15" ht="25.5">
      <c r="A8" s="13" t="s">
        <v>18</v>
      </c>
      <c r="B8" s="8">
        <f>B37+B38</f>
        <v>0.4</v>
      </c>
      <c r="C8" s="8">
        <f>C37+C38</f>
        <v>0</v>
      </c>
      <c r="D8" s="8">
        <f>D37+D38</f>
        <v>0</v>
      </c>
      <c r="E8" s="8"/>
      <c r="F8" s="9">
        <f>B8-C8-D8</f>
        <v>0.4</v>
      </c>
      <c r="G8" s="8">
        <f>G37+G38</f>
        <v>0.1</v>
      </c>
      <c r="H8" s="8">
        <f>H37+H38</f>
        <v>0</v>
      </c>
      <c r="I8" s="8">
        <f>I37+I38</f>
        <v>0</v>
      </c>
      <c r="J8" s="8">
        <f>J37+J38</f>
        <v>0</v>
      </c>
      <c r="K8" s="9">
        <f>G8-H8-I8</f>
        <v>0.1</v>
      </c>
      <c r="L8" s="10">
        <f>G8/B8</f>
        <v>0.25</v>
      </c>
      <c r="M8" s="11">
        <f>G8-B8</f>
        <v>-0.30000000000000004</v>
      </c>
      <c r="N8" s="10">
        <f>K8/F8</f>
        <v>0.25</v>
      </c>
      <c r="O8" s="11">
        <f>K8-F8</f>
        <v>-0.30000000000000004</v>
      </c>
    </row>
    <row r="9" spans="1:15" ht="12.75">
      <c r="A9" s="3"/>
      <c r="B9" s="5"/>
      <c r="C9" s="5"/>
      <c r="D9" s="5"/>
      <c r="E9" s="5"/>
      <c r="F9" s="12"/>
      <c r="G9" s="5"/>
      <c r="H9" s="5"/>
      <c r="I9" s="5"/>
      <c r="J9" s="5"/>
      <c r="K9" s="12"/>
      <c r="L9" s="10"/>
      <c r="M9" s="11"/>
      <c r="N9" s="10"/>
      <c r="O9" s="11"/>
    </row>
    <row r="10" spans="1:15" ht="15.75">
      <c r="A10" s="14" t="s">
        <v>19</v>
      </c>
      <c r="B10" s="8">
        <f>SUM(B11:B12)</f>
        <v>21251.600000000002</v>
      </c>
      <c r="C10" s="8">
        <f>SUM(C11:C12)</f>
        <v>9417.6</v>
      </c>
      <c r="D10" s="8">
        <f>SUM(D11:D12)</f>
        <v>2303.6</v>
      </c>
      <c r="E10" s="8">
        <f aca="true" t="shared" si="2" ref="E10:K10">SUM(E11:E12)</f>
        <v>130.1</v>
      </c>
      <c r="F10" s="9">
        <f t="shared" si="2"/>
        <v>9400.300000000001</v>
      </c>
      <c r="G10" s="8">
        <f t="shared" si="2"/>
        <v>18741.3</v>
      </c>
      <c r="H10" s="8">
        <f t="shared" si="2"/>
        <v>8246.7</v>
      </c>
      <c r="I10" s="8">
        <f t="shared" si="2"/>
        <v>1766.6</v>
      </c>
      <c r="J10" s="8">
        <f t="shared" si="2"/>
        <v>75.3</v>
      </c>
      <c r="K10" s="9">
        <f t="shared" si="2"/>
        <v>8652.699999999999</v>
      </c>
      <c r="L10" s="10">
        <f>G10/B10</f>
        <v>0.8818771292514445</v>
      </c>
      <c r="M10" s="11">
        <f>G10-B10</f>
        <v>-2510.300000000003</v>
      </c>
      <c r="N10" s="10">
        <f>K10/F10</f>
        <v>0.9204706232779802</v>
      </c>
      <c r="O10" s="11">
        <f>K10-F10</f>
        <v>-747.6000000000022</v>
      </c>
    </row>
    <row r="11" spans="1:15" s="19" customFormat="1" ht="12.75">
      <c r="A11" s="15" t="s">
        <v>20</v>
      </c>
      <c r="B11" s="16">
        <v>16817.4</v>
      </c>
      <c r="C11" s="16">
        <v>9037.5</v>
      </c>
      <c r="D11" s="16">
        <v>2101.1</v>
      </c>
      <c r="E11" s="16">
        <v>0</v>
      </c>
      <c r="F11" s="16">
        <f>B11-C11-D11-E11</f>
        <v>5678.800000000001</v>
      </c>
      <c r="G11" s="16">
        <v>14988.4</v>
      </c>
      <c r="H11" s="16">
        <v>8223.1</v>
      </c>
      <c r="I11" s="16">
        <v>2032.5</v>
      </c>
      <c r="J11" s="16">
        <v>0</v>
      </c>
      <c r="K11" s="16">
        <f>G11-H11-I11</f>
        <v>4732.799999999999</v>
      </c>
      <c r="L11" s="17">
        <f>G11/B11</f>
        <v>0.8912435929454017</v>
      </c>
      <c r="M11" s="18">
        <f>G11-B11</f>
        <v>-1829.0000000000018</v>
      </c>
      <c r="N11" s="17">
        <f>K11/F11</f>
        <v>0.8334155103190812</v>
      </c>
      <c r="O11" s="18">
        <f>K11-F11</f>
        <v>-946.0000000000018</v>
      </c>
    </row>
    <row r="12" spans="1:15" ht="12.75">
      <c r="A12" s="20" t="s">
        <v>21</v>
      </c>
      <c r="B12" s="5">
        <v>4434.2</v>
      </c>
      <c r="C12" s="5">
        <v>380.1</v>
      </c>
      <c r="D12" s="5">
        <v>202.5</v>
      </c>
      <c r="E12" s="5">
        <v>130.1</v>
      </c>
      <c r="F12" s="21">
        <f>B12-C12-D12-E12</f>
        <v>3721.5</v>
      </c>
      <c r="G12" s="5">
        <v>3752.9</v>
      </c>
      <c r="H12" s="5">
        <v>23.6</v>
      </c>
      <c r="I12" s="5">
        <v>-265.9</v>
      </c>
      <c r="J12" s="5">
        <v>75.3</v>
      </c>
      <c r="K12" s="12">
        <f>G12-H12-I12-J12</f>
        <v>3919.9</v>
      </c>
      <c r="L12" s="10">
        <f>G12/B12</f>
        <v>0.846353344458978</v>
      </c>
      <c r="M12" s="11">
        <f>G12-B12</f>
        <v>-681.2999999999997</v>
      </c>
      <c r="N12" s="10">
        <f>K12/F12</f>
        <v>1.053311836625017</v>
      </c>
      <c r="O12" s="11">
        <f>K12-F12</f>
        <v>198.4000000000001</v>
      </c>
    </row>
    <row r="13" spans="1:15" ht="12.75">
      <c r="A13" s="20" t="s">
        <v>22</v>
      </c>
      <c r="B13" s="5">
        <v>1053.3</v>
      </c>
      <c r="C13" s="5">
        <v>10.3</v>
      </c>
      <c r="D13" s="5">
        <v>1.3</v>
      </c>
      <c r="E13" s="5">
        <v>0</v>
      </c>
      <c r="F13" s="21">
        <f>B13-C13-D13-E13</f>
        <v>1041.7</v>
      </c>
      <c r="G13" s="5">
        <v>1082.4</v>
      </c>
      <c r="H13" s="5">
        <v>8.6</v>
      </c>
      <c r="I13" s="5">
        <v>6.9</v>
      </c>
      <c r="J13" s="5">
        <v>0</v>
      </c>
      <c r="K13" s="12">
        <f>G13-H13-I13</f>
        <v>1066.9</v>
      </c>
      <c r="L13" s="10">
        <f>G13/B13</f>
        <v>1.0276274565650814</v>
      </c>
      <c r="M13" s="11">
        <f>G13-B13</f>
        <v>29.100000000000136</v>
      </c>
      <c r="N13" s="10">
        <f>K13/F13</f>
        <v>1.024191225880772</v>
      </c>
      <c r="O13" s="11">
        <f>K13-F13</f>
        <v>25.200000000000045</v>
      </c>
    </row>
    <row r="14" spans="1:15" ht="12.75">
      <c r="A14" s="3" t="s">
        <v>23</v>
      </c>
      <c r="B14" s="5"/>
      <c r="C14" s="5"/>
      <c r="D14" s="5"/>
      <c r="E14" s="5"/>
      <c r="F14" s="12"/>
      <c r="G14" s="5"/>
      <c r="H14" s="5"/>
      <c r="I14" s="5"/>
      <c r="J14" s="5"/>
      <c r="K14" s="12"/>
      <c r="L14" s="10"/>
      <c r="M14" s="11"/>
      <c r="N14" s="10"/>
      <c r="O14" s="11"/>
    </row>
    <row r="15" spans="1:15" ht="12.75">
      <c r="A15" s="22" t="s">
        <v>24</v>
      </c>
      <c r="B15" s="8">
        <f>SUM(B16:B17)</f>
        <v>1189</v>
      </c>
      <c r="C15" s="8">
        <f>SUM(C16:C17)</f>
        <v>400.20000000000005</v>
      </c>
      <c r="D15" s="8">
        <f>SUM(D16:D17)</f>
        <v>197.2</v>
      </c>
      <c r="E15" s="8">
        <f aca="true" t="shared" si="3" ref="E15:J15">SUM(E16:E17)</f>
        <v>130.1</v>
      </c>
      <c r="F15" s="9">
        <f t="shared" si="3"/>
        <v>461.5</v>
      </c>
      <c r="G15" s="8">
        <f t="shared" si="3"/>
        <v>336.3</v>
      </c>
      <c r="H15" s="8">
        <f t="shared" si="3"/>
        <v>0</v>
      </c>
      <c r="I15" s="8">
        <f t="shared" si="3"/>
        <v>-293.4</v>
      </c>
      <c r="J15" s="8">
        <f t="shared" si="3"/>
        <v>75.3</v>
      </c>
      <c r="K15" s="9">
        <f>SUM(K16:K17)</f>
        <v>554.4000000000001</v>
      </c>
      <c r="L15" s="10">
        <f aca="true" t="shared" si="4" ref="L15:L20">G15/B15</f>
        <v>0.28284272497897395</v>
      </c>
      <c r="M15" s="11">
        <f aca="true" t="shared" si="5" ref="M15:M20">G15-B15</f>
        <v>-852.7</v>
      </c>
      <c r="N15" s="10">
        <f aca="true" t="shared" si="6" ref="N15:N20">K15/F15</f>
        <v>1.201300108342362</v>
      </c>
      <c r="O15" s="11">
        <f aca="true" t="shared" si="7" ref="O15:O20">K15-F15</f>
        <v>92.90000000000009</v>
      </c>
    </row>
    <row r="16" spans="1:15" s="19" customFormat="1" ht="12.75">
      <c r="A16" s="15" t="s">
        <v>20</v>
      </c>
      <c r="B16" s="16">
        <v>74.7</v>
      </c>
      <c r="C16" s="16">
        <v>46.1</v>
      </c>
      <c r="D16" s="16">
        <v>0</v>
      </c>
      <c r="E16" s="16">
        <v>0</v>
      </c>
      <c r="F16" s="16">
        <f>B16-C16-D16-E16</f>
        <v>28.6</v>
      </c>
      <c r="G16" s="16">
        <v>31.7</v>
      </c>
      <c r="H16" s="16">
        <v>0</v>
      </c>
      <c r="I16" s="16">
        <v>0</v>
      </c>
      <c r="J16" s="16">
        <v>0</v>
      </c>
      <c r="K16" s="16">
        <f>G16-H16-I16-J16</f>
        <v>31.7</v>
      </c>
      <c r="L16" s="23">
        <f t="shared" si="4"/>
        <v>0.42436412315930383</v>
      </c>
      <c r="M16" s="18">
        <f t="shared" si="5"/>
        <v>-43</v>
      </c>
      <c r="N16" s="23">
        <f t="shared" si="6"/>
        <v>1.1083916083916083</v>
      </c>
      <c r="O16" s="18">
        <f t="shared" si="7"/>
        <v>3.099999999999998</v>
      </c>
    </row>
    <row r="17" spans="1:15" ht="12.75">
      <c r="A17" s="20" t="s">
        <v>21</v>
      </c>
      <c r="B17" s="5">
        <v>1114.3</v>
      </c>
      <c r="C17" s="5">
        <v>354.1</v>
      </c>
      <c r="D17" s="5">
        <v>197.2</v>
      </c>
      <c r="E17" s="5">
        <v>130.1</v>
      </c>
      <c r="F17" s="21">
        <f>B17-C17-D17-E17</f>
        <v>432.9</v>
      </c>
      <c r="G17" s="5">
        <v>304.6</v>
      </c>
      <c r="H17" s="5">
        <v>0</v>
      </c>
      <c r="I17" s="5">
        <v>-293.4</v>
      </c>
      <c r="J17" s="5">
        <v>75.3</v>
      </c>
      <c r="K17" s="12">
        <f>G17-H17-I17-J17</f>
        <v>522.7</v>
      </c>
      <c r="L17" s="24">
        <f t="shared" si="4"/>
        <v>0.27335546980166925</v>
      </c>
      <c r="M17" s="11">
        <f t="shared" si="5"/>
        <v>-809.6999999999999</v>
      </c>
      <c r="N17" s="24">
        <f t="shared" si="6"/>
        <v>1.2074382074382075</v>
      </c>
      <c r="O17" s="11">
        <f t="shared" si="7"/>
        <v>89.80000000000007</v>
      </c>
    </row>
    <row r="18" spans="1:15" ht="12.75">
      <c r="A18" s="22" t="s">
        <v>25</v>
      </c>
      <c r="B18" s="8">
        <f>SUM(B19:B20)</f>
        <v>2208</v>
      </c>
      <c r="C18" s="8">
        <f>SUM(C19:C20)</f>
        <v>23.7</v>
      </c>
      <c r="D18" s="8">
        <f>SUM(D19:D20)</f>
        <v>5.3</v>
      </c>
      <c r="E18" s="8">
        <f>SUM(E19:E20)</f>
        <v>0</v>
      </c>
      <c r="F18" s="9">
        <f>SUM(F19:F20)</f>
        <v>2179</v>
      </c>
      <c r="G18" s="8">
        <f>SUM(G19:G20)</f>
        <v>2301.5</v>
      </c>
      <c r="H18" s="8">
        <f>SUM(H19:H20)</f>
        <v>22.8</v>
      </c>
      <c r="I18" s="8">
        <f>SUM(I19:I20)</f>
        <v>27.5</v>
      </c>
      <c r="J18" s="8">
        <f>SUM(J19:J20)</f>
        <v>0</v>
      </c>
      <c r="K18" s="9">
        <f>SUM(K19:K20)</f>
        <v>2251.2</v>
      </c>
      <c r="L18" s="10">
        <f t="shared" si="4"/>
        <v>1.0423460144927537</v>
      </c>
      <c r="M18" s="11">
        <f t="shared" si="5"/>
        <v>93.5</v>
      </c>
      <c r="N18" s="10">
        <f t="shared" si="6"/>
        <v>1.0331344653510783</v>
      </c>
      <c r="O18" s="11">
        <f t="shared" si="7"/>
        <v>72.19999999999982</v>
      </c>
    </row>
    <row r="19" spans="1:15" s="19" customFormat="1" ht="12.75">
      <c r="A19" s="15" t="s">
        <v>20</v>
      </c>
      <c r="B19" s="16">
        <v>4.3</v>
      </c>
      <c r="C19" s="16">
        <v>0</v>
      </c>
      <c r="D19" s="16">
        <v>0</v>
      </c>
      <c r="E19" s="16"/>
      <c r="F19" s="16">
        <f>B19-C19-D19</f>
        <v>4.3</v>
      </c>
      <c r="G19" s="16">
        <v>0</v>
      </c>
      <c r="H19" s="16">
        <v>0</v>
      </c>
      <c r="I19" s="16">
        <v>0</v>
      </c>
      <c r="J19" s="16"/>
      <c r="K19" s="16">
        <f>G19-H19-I19-J19</f>
        <v>0</v>
      </c>
      <c r="L19" s="23"/>
      <c r="M19" s="18">
        <f t="shared" si="5"/>
        <v>-4.3</v>
      </c>
      <c r="N19" s="23"/>
      <c r="O19" s="18">
        <f t="shared" si="7"/>
        <v>-4.3</v>
      </c>
    </row>
    <row r="20" spans="1:15" ht="12.75">
      <c r="A20" s="20" t="s">
        <v>21</v>
      </c>
      <c r="B20" s="25">
        <v>2203.7</v>
      </c>
      <c r="C20" s="25">
        <v>23.7</v>
      </c>
      <c r="D20" s="25">
        <v>5.3</v>
      </c>
      <c r="E20" s="8"/>
      <c r="F20" s="9">
        <f>B20-C20-D20-E20</f>
        <v>2174.7</v>
      </c>
      <c r="G20" s="25">
        <v>2301.5</v>
      </c>
      <c r="H20" s="25">
        <v>22.8</v>
      </c>
      <c r="I20" s="25">
        <v>27.5</v>
      </c>
      <c r="J20" s="8"/>
      <c r="K20" s="26">
        <f>G20-H20-I20-J20</f>
        <v>2251.2</v>
      </c>
      <c r="L20" s="10">
        <f t="shared" si="4"/>
        <v>1.0443799065208514</v>
      </c>
      <c r="M20" s="11">
        <f t="shared" si="5"/>
        <v>97.80000000000018</v>
      </c>
      <c r="N20" s="10">
        <f t="shared" si="6"/>
        <v>1.0351772658297695</v>
      </c>
      <c r="O20" s="11">
        <f t="shared" si="7"/>
        <v>76.5</v>
      </c>
    </row>
    <row r="21" spans="1:15" ht="12.75">
      <c r="A21" s="22" t="s">
        <v>26</v>
      </c>
      <c r="B21" s="5"/>
      <c r="C21" s="5"/>
      <c r="D21" s="5"/>
      <c r="E21" s="5"/>
      <c r="F21" s="12"/>
      <c r="G21" s="5"/>
      <c r="H21" s="5"/>
      <c r="I21" s="5"/>
      <c r="J21" s="5"/>
      <c r="K21" s="12">
        <f>G21-H21-I21</f>
        <v>0</v>
      </c>
      <c r="L21" s="10"/>
      <c r="M21" s="11"/>
      <c r="N21" s="10"/>
      <c r="O21" s="11"/>
    </row>
    <row r="22" spans="1:15" ht="12.75">
      <c r="A22" s="20" t="s">
        <v>21</v>
      </c>
      <c r="B22" s="5">
        <v>270.8</v>
      </c>
      <c r="C22" s="5">
        <v>0</v>
      </c>
      <c r="D22" s="5">
        <v>0</v>
      </c>
      <c r="E22" s="5"/>
      <c r="F22" s="12">
        <f aca="true" t="shared" si="8" ref="F22:F32">B22-C22-D22-E22</f>
        <v>270.8</v>
      </c>
      <c r="G22" s="5">
        <v>264.2</v>
      </c>
      <c r="H22" s="5">
        <v>0</v>
      </c>
      <c r="I22" s="5">
        <v>0</v>
      </c>
      <c r="J22" s="5"/>
      <c r="K22" s="9">
        <f>G22-H22-I22-J22</f>
        <v>264.2</v>
      </c>
      <c r="L22" s="10">
        <f aca="true" t="shared" si="9" ref="L22:L32">G22/B22</f>
        <v>0.9756277695716395</v>
      </c>
      <c r="M22" s="11">
        <f aca="true" t="shared" si="10" ref="M22:M33">G22-B22</f>
        <v>-6.600000000000023</v>
      </c>
      <c r="N22" s="10">
        <f aca="true" t="shared" si="11" ref="N22:N32">K22/F22</f>
        <v>0.9756277695716395</v>
      </c>
      <c r="O22" s="11">
        <f aca="true" t="shared" si="12" ref="O22:O33">K22-F22</f>
        <v>-6.600000000000023</v>
      </c>
    </row>
    <row r="23" spans="1:15" s="19" customFormat="1" ht="12.75">
      <c r="A23" s="27" t="s">
        <v>27</v>
      </c>
      <c r="B23" s="28">
        <v>5661.4</v>
      </c>
      <c r="C23" s="28">
        <v>2303.4</v>
      </c>
      <c r="D23" s="28">
        <v>783.2</v>
      </c>
      <c r="E23" s="28"/>
      <c r="F23" s="28">
        <f t="shared" si="8"/>
        <v>2574.7999999999993</v>
      </c>
      <c r="G23" s="28">
        <v>5509.6</v>
      </c>
      <c r="H23" s="28">
        <v>2463.2</v>
      </c>
      <c r="I23" s="28">
        <v>433.2</v>
      </c>
      <c r="J23" s="28"/>
      <c r="K23" s="28">
        <v>2613.3</v>
      </c>
      <c r="L23" s="17">
        <f t="shared" si="9"/>
        <v>0.9731868442434735</v>
      </c>
      <c r="M23" s="18">
        <f t="shared" si="10"/>
        <v>-151.79999999999927</v>
      </c>
      <c r="N23" s="17">
        <f t="shared" si="11"/>
        <v>1.0149526176790433</v>
      </c>
      <c r="O23" s="18">
        <f t="shared" si="12"/>
        <v>38.50000000000091</v>
      </c>
    </row>
    <row r="24" spans="1:15" s="19" customFormat="1" ht="38.25">
      <c r="A24" s="27" t="s">
        <v>28</v>
      </c>
      <c r="B24" s="28">
        <v>8</v>
      </c>
      <c r="C24" s="28">
        <v>0</v>
      </c>
      <c r="D24" s="28">
        <v>0</v>
      </c>
      <c r="E24" s="28"/>
      <c r="F24" s="28">
        <f t="shared" si="8"/>
        <v>8</v>
      </c>
      <c r="G24" s="28">
        <v>9.4</v>
      </c>
      <c r="H24" s="28">
        <v>0</v>
      </c>
      <c r="I24" s="28">
        <v>0</v>
      </c>
      <c r="J24" s="28"/>
      <c r="K24" s="28">
        <f>G24-H24-I24</f>
        <v>9.4</v>
      </c>
      <c r="L24" s="17">
        <f t="shared" si="9"/>
        <v>1.175</v>
      </c>
      <c r="M24" s="18">
        <f t="shared" si="10"/>
        <v>1.4000000000000004</v>
      </c>
      <c r="N24" s="17">
        <f t="shared" si="11"/>
        <v>1.175</v>
      </c>
      <c r="O24" s="18">
        <f t="shared" si="12"/>
        <v>1.4000000000000004</v>
      </c>
    </row>
    <row r="25" spans="1:15" ht="24" customHeight="1">
      <c r="A25" s="29" t="s">
        <v>29</v>
      </c>
      <c r="B25" s="8">
        <f>SUM(B26:B27)</f>
        <v>539</v>
      </c>
      <c r="C25" s="8">
        <f>SUM(C26:C27)</f>
        <v>0</v>
      </c>
      <c r="D25" s="8">
        <f>SUM(D26:D27)</f>
        <v>0</v>
      </c>
      <c r="E25" s="8">
        <f aca="true" t="shared" si="13" ref="E25:J25">SUM(E26:E27)</f>
        <v>0</v>
      </c>
      <c r="F25" s="9">
        <f t="shared" si="8"/>
        <v>539</v>
      </c>
      <c r="G25" s="8">
        <f t="shared" si="13"/>
        <v>574.7</v>
      </c>
      <c r="H25" s="8">
        <f t="shared" si="13"/>
        <v>0</v>
      </c>
      <c r="I25" s="8">
        <f t="shared" si="13"/>
        <v>0</v>
      </c>
      <c r="J25" s="8">
        <f t="shared" si="13"/>
        <v>0</v>
      </c>
      <c r="K25" s="9">
        <f>SUM(K26:K27)</f>
        <v>574.7</v>
      </c>
      <c r="L25" s="10">
        <f t="shared" si="9"/>
        <v>1.0662337662337664</v>
      </c>
      <c r="M25" s="11">
        <f t="shared" si="10"/>
        <v>35.700000000000045</v>
      </c>
      <c r="N25" s="10">
        <f t="shared" si="11"/>
        <v>1.0662337662337664</v>
      </c>
      <c r="O25" s="11">
        <f t="shared" si="12"/>
        <v>35.700000000000045</v>
      </c>
    </row>
    <row r="26" spans="1:15" s="19" customFormat="1" ht="12.75">
      <c r="A26" s="15" t="s">
        <v>20</v>
      </c>
      <c r="B26" s="16">
        <v>14.6</v>
      </c>
      <c r="C26" s="16">
        <v>0</v>
      </c>
      <c r="D26" s="16">
        <v>0</v>
      </c>
      <c r="E26" s="16"/>
      <c r="F26" s="16">
        <f t="shared" si="8"/>
        <v>14.6</v>
      </c>
      <c r="G26" s="16">
        <v>0</v>
      </c>
      <c r="H26" s="16">
        <v>0</v>
      </c>
      <c r="I26" s="16">
        <v>0</v>
      </c>
      <c r="J26" s="16"/>
      <c r="K26" s="16">
        <f>G26-H26-I26</f>
        <v>0</v>
      </c>
      <c r="L26" s="23">
        <f t="shared" si="9"/>
        <v>0</v>
      </c>
      <c r="M26" s="18">
        <f t="shared" si="10"/>
        <v>-14.6</v>
      </c>
      <c r="N26" s="23">
        <f t="shared" si="11"/>
        <v>0</v>
      </c>
      <c r="O26" s="18">
        <f t="shared" si="12"/>
        <v>-14.6</v>
      </c>
    </row>
    <row r="27" spans="1:15" ht="12.75">
      <c r="A27" s="20" t="s">
        <v>21</v>
      </c>
      <c r="B27" s="5">
        <v>524.4</v>
      </c>
      <c r="C27" s="5">
        <v>0</v>
      </c>
      <c r="D27" s="5">
        <v>0</v>
      </c>
      <c r="E27" s="5"/>
      <c r="F27" s="21">
        <f t="shared" si="8"/>
        <v>524.4</v>
      </c>
      <c r="G27" s="5">
        <v>574.7</v>
      </c>
      <c r="H27" s="5">
        <v>0</v>
      </c>
      <c r="I27" s="5">
        <v>0</v>
      </c>
      <c r="J27" s="5"/>
      <c r="K27" s="12">
        <f>G27-H27-I27</f>
        <v>574.7</v>
      </c>
      <c r="L27" s="24">
        <f t="shared" si="9"/>
        <v>1.0959191456903128</v>
      </c>
      <c r="M27" s="11">
        <f t="shared" si="10"/>
        <v>50.30000000000007</v>
      </c>
      <c r="N27" s="24">
        <f t="shared" si="11"/>
        <v>1.0959191456903128</v>
      </c>
      <c r="O27" s="11">
        <f t="shared" si="12"/>
        <v>50.30000000000007</v>
      </c>
    </row>
    <row r="28" spans="1:15" ht="12.75">
      <c r="A28" s="22" t="s">
        <v>30</v>
      </c>
      <c r="B28" s="8">
        <f>SUM(B29:B30)</f>
        <v>11038.9</v>
      </c>
      <c r="C28" s="8">
        <f>SUM(C29:C30)</f>
        <v>6690.2</v>
      </c>
      <c r="D28" s="8">
        <f>SUM(D29:D30)</f>
        <v>1317.9</v>
      </c>
      <c r="E28" s="8">
        <f aca="true" t="shared" si="14" ref="E28:J28">SUM(E29:E30)</f>
        <v>0</v>
      </c>
      <c r="F28" s="9">
        <f t="shared" si="8"/>
        <v>3030.7999999999997</v>
      </c>
      <c r="G28" s="8">
        <f t="shared" si="14"/>
        <v>9418.6</v>
      </c>
      <c r="H28" s="8">
        <f t="shared" si="14"/>
        <v>5760.8</v>
      </c>
      <c r="I28" s="8">
        <f t="shared" si="14"/>
        <v>1599.3</v>
      </c>
      <c r="J28" s="8">
        <f t="shared" si="14"/>
        <v>0</v>
      </c>
      <c r="K28" s="9">
        <f>SUM(K29:K30)</f>
        <v>2058.5000000000005</v>
      </c>
      <c r="L28" s="10">
        <f t="shared" si="9"/>
        <v>0.8532190707407442</v>
      </c>
      <c r="M28" s="11">
        <f t="shared" si="10"/>
        <v>-1620.2999999999993</v>
      </c>
      <c r="N28" s="10">
        <f t="shared" si="11"/>
        <v>0.6791936122475916</v>
      </c>
      <c r="O28" s="11">
        <f t="shared" si="12"/>
        <v>-972.2999999999993</v>
      </c>
    </row>
    <row r="29" spans="1:15" s="19" customFormat="1" ht="12.75">
      <c r="A29" s="15" t="s">
        <v>20</v>
      </c>
      <c r="B29" s="16">
        <v>11034.6</v>
      </c>
      <c r="C29" s="16">
        <v>6687.9</v>
      </c>
      <c r="D29" s="16">
        <v>1317.9</v>
      </c>
      <c r="E29" s="16"/>
      <c r="F29" s="16">
        <f t="shared" si="8"/>
        <v>3028.8000000000006</v>
      </c>
      <c r="G29" s="16">
        <v>9415.7</v>
      </c>
      <c r="H29" s="16">
        <v>5760</v>
      </c>
      <c r="I29" s="16">
        <v>1599.3</v>
      </c>
      <c r="J29" s="16"/>
      <c r="K29" s="16">
        <f>G29-H29-I29</f>
        <v>2056.4000000000005</v>
      </c>
      <c r="L29" s="23">
        <f t="shared" si="9"/>
        <v>0.8532887463070705</v>
      </c>
      <c r="M29" s="18">
        <f t="shared" si="10"/>
        <v>-1618.8999999999996</v>
      </c>
      <c r="N29" s="23">
        <f t="shared" si="11"/>
        <v>0.6789487585842578</v>
      </c>
      <c r="O29" s="18">
        <f t="shared" si="12"/>
        <v>-972.4000000000001</v>
      </c>
    </row>
    <row r="30" spans="1:15" ht="12.75">
      <c r="A30" s="20" t="s">
        <v>21</v>
      </c>
      <c r="B30" s="5">
        <v>4.3</v>
      </c>
      <c r="C30" s="5">
        <v>2.3</v>
      </c>
      <c r="D30" s="5">
        <v>0</v>
      </c>
      <c r="E30" s="5"/>
      <c r="F30" s="21">
        <f t="shared" si="8"/>
        <v>2</v>
      </c>
      <c r="G30" s="5">
        <v>2.9</v>
      </c>
      <c r="H30" s="5">
        <v>0.8</v>
      </c>
      <c r="I30" s="5">
        <v>0</v>
      </c>
      <c r="J30" s="5"/>
      <c r="K30" s="12">
        <f>G30-H30-I30</f>
        <v>2.0999999999999996</v>
      </c>
      <c r="L30" s="24">
        <f t="shared" si="9"/>
        <v>0.6744186046511628</v>
      </c>
      <c r="M30" s="11">
        <f t="shared" si="10"/>
        <v>-1.4</v>
      </c>
      <c r="N30" s="24">
        <f t="shared" si="11"/>
        <v>1.0499999999999998</v>
      </c>
      <c r="O30" s="11">
        <f t="shared" si="12"/>
        <v>0.09999999999999964</v>
      </c>
    </row>
    <row r="31" spans="1:15" s="32" customFormat="1" ht="12.75">
      <c r="A31" s="30" t="s">
        <v>31</v>
      </c>
      <c r="B31" s="31">
        <f>SUM(B32:B33)</f>
        <v>10848.5</v>
      </c>
      <c r="C31" s="31">
        <f>SUM(C32:C33)</f>
        <v>6687.9</v>
      </c>
      <c r="D31" s="31">
        <f>SUM(D32:D33)</f>
        <v>1171.8</v>
      </c>
      <c r="E31" s="31">
        <f aca="true" t="shared" si="15" ref="E31:J31">SUM(E32:E33)</f>
        <v>0</v>
      </c>
      <c r="F31" s="9">
        <f t="shared" si="8"/>
        <v>2988.8</v>
      </c>
      <c r="G31" s="31">
        <f t="shared" si="15"/>
        <v>8999.2</v>
      </c>
      <c r="H31" s="31">
        <f t="shared" si="15"/>
        <v>5760</v>
      </c>
      <c r="I31" s="31">
        <f t="shared" si="15"/>
        <v>1227.5</v>
      </c>
      <c r="J31" s="31">
        <f t="shared" si="15"/>
        <v>0</v>
      </c>
      <c r="K31" s="9">
        <f>SUM(K32:K33)</f>
        <v>2011.7000000000007</v>
      </c>
      <c r="L31" s="10">
        <f t="shared" si="9"/>
        <v>0.8295340369636356</v>
      </c>
      <c r="M31" s="11">
        <f t="shared" si="10"/>
        <v>-1849.2999999999993</v>
      </c>
      <c r="N31" s="10">
        <f t="shared" si="11"/>
        <v>0.6730794967880087</v>
      </c>
      <c r="O31" s="11">
        <f t="shared" si="12"/>
        <v>-977.0999999999995</v>
      </c>
    </row>
    <row r="32" spans="1:15" s="19" customFormat="1" ht="12.75">
      <c r="A32" s="15" t="s">
        <v>20</v>
      </c>
      <c r="B32" s="16">
        <v>10848.5</v>
      </c>
      <c r="C32" s="16">
        <v>6687.9</v>
      </c>
      <c r="D32" s="16">
        <v>1171.8</v>
      </c>
      <c r="E32" s="16"/>
      <c r="F32" s="16">
        <f t="shared" si="8"/>
        <v>2988.8</v>
      </c>
      <c r="G32" s="16">
        <v>8999.2</v>
      </c>
      <c r="H32" s="16">
        <v>5760</v>
      </c>
      <c r="I32" s="16">
        <v>1227.5</v>
      </c>
      <c r="J32" s="16"/>
      <c r="K32" s="16">
        <f>G32-H32-I32-J32</f>
        <v>2011.7000000000007</v>
      </c>
      <c r="L32" s="23">
        <f t="shared" si="9"/>
        <v>0.8295340369636356</v>
      </c>
      <c r="M32" s="18">
        <f t="shared" si="10"/>
        <v>-1849.2999999999993</v>
      </c>
      <c r="N32" s="23">
        <f t="shared" si="11"/>
        <v>0.6730794967880087</v>
      </c>
      <c r="O32" s="18">
        <f t="shared" si="12"/>
        <v>-977.0999999999995</v>
      </c>
    </row>
    <row r="33" spans="1:15" ht="12.75" hidden="1">
      <c r="A33" s="20" t="s">
        <v>32</v>
      </c>
      <c r="B33" s="33" t="s">
        <v>33</v>
      </c>
      <c r="C33" s="33" t="s">
        <v>33</v>
      </c>
      <c r="D33" s="33" t="s">
        <v>33</v>
      </c>
      <c r="E33" s="5"/>
      <c r="F33" s="21"/>
      <c r="G33" s="33" t="s">
        <v>33</v>
      </c>
      <c r="H33" s="33" t="s">
        <v>33</v>
      </c>
      <c r="I33" s="33" t="s">
        <v>33</v>
      </c>
      <c r="J33" s="33" t="s">
        <v>33</v>
      </c>
      <c r="K33" s="34" t="s">
        <v>33</v>
      </c>
      <c r="L33" s="33" t="s">
        <v>33</v>
      </c>
      <c r="M33" s="11" t="e">
        <f t="shared" si="10"/>
        <v>#VALUE!</v>
      </c>
      <c r="N33" s="33" t="s">
        <v>33</v>
      </c>
      <c r="O33" s="11" t="e">
        <f t="shared" si="12"/>
        <v>#VALUE!</v>
      </c>
    </row>
    <row r="34" spans="1:15" ht="12.75">
      <c r="A34" s="22" t="s">
        <v>34</v>
      </c>
      <c r="B34" s="5"/>
      <c r="C34" s="5"/>
      <c r="D34" s="5"/>
      <c r="E34" s="5"/>
      <c r="F34" s="21"/>
      <c r="G34" s="5"/>
      <c r="H34" s="5"/>
      <c r="I34" s="5"/>
      <c r="J34" s="5"/>
      <c r="K34" s="12"/>
      <c r="L34" s="10"/>
      <c r="M34" s="11"/>
      <c r="N34" s="10"/>
      <c r="O34" s="11"/>
    </row>
    <row r="35" spans="1:15" ht="12.75">
      <c r="A35" s="20" t="s">
        <v>21</v>
      </c>
      <c r="B35" s="8">
        <v>58.7</v>
      </c>
      <c r="C35" s="5">
        <v>0</v>
      </c>
      <c r="D35" s="5">
        <v>0</v>
      </c>
      <c r="E35" s="8">
        <v>0</v>
      </c>
      <c r="F35" s="9">
        <f>B35-C35-D35-E35</f>
        <v>58.7</v>
      </c>
      <c r="G35" s="8">
        <v>33.5</v>
      </c>
      <c r="H35" s="5">
        <v>0</v>
      </c>
      <c r="I35" s="5">
        <v>0</v>
      </c>
      <c r="J35" s="5"/>
      <c r="K35" s="9">
        <f>G35-H35-I35-J35</f>
        <v>33.5</v>
      </c>
      <c r="L35" s="10">
        <f>G35/B35</f>
        <v>0.5706984667802385</v>
      </c>
      <c r="M35" s="11">
        <f>G35-B35</f>
        <v>-25.200000000000003</v>
      </c>
      <c r="N35" s="10">
        <f>K35/F35</f>
        <v>0.5706984667802385</v>
      </c>
      <c r="O35" s="11">
        <f>K35-F35</f>
        <v>-25.200000000000003</v>
      </c>
    </row>
    <row r="36" spans="1:15" ht="12.75">
      <c r="A36" s="3"/>
      <c r="B36" s="5"/>
      <c r="C36" s="5"/>
      <c r="D36" s="5"/>
      <c r="E36" s="5"/>
      <c r="F36" s="21"/>
      <c r="G36" s="5"/>
      <c r="H36" s="5"/>
      <c r="I36" s="5"/>
      <c r="J36" s="5"/>
      <c r="K36" s="12"/>
      <c r="L36" s="10"/>
      <c r="M36" s="11"/>
      <c r="N36" s="10"/>
      <c r="O36" s="11"/>
    </row>
    <row r="37" spans="1:15" ht="45" customHeight="1">
      <c r="A37" s="35" t="s">
        <v>35</v>
      </c>
      <c r="B37" s="8">
        <v>0.5</v>
      </c>
      <c r="C37" s="8">
        <v>0</v>
      </c>
      <c r="D37" s="8">
        <v>0</v>
      </c>
      <c r="E37" s="8"/>
      <c r="F37" s="9">
        <f>B37-C37-D37</f>
        <v>0.5</v>
      </c>
      <c r="G37" s="8">
        <v>0.1</v>
      </c>
      <c r="H37" s="8">
        <v>0</v>
      </c>
      <c r="I37" s="8">
        <v>0</v>
      </c>
      <c r="J37" s="8">
        <v>0</v>
      </c>
      <c r="K37" s="9">
        <f>G37-H37-I37</f>
        <v>0.1</v>
      </c>
      <c r="L37" s="10">
        <f>G37/B37</f>
        <v>0.2</v>
      </c>
      <c r="M37" s="11">
        <f>G37-B37</f>
        <v>-0.4</v>
      </c>
      <c r="N37" s="10">
        <f>K37/F37</f>
        <v>0.2</v>
      </c>
      <c r="O37" s="11">
        <f>K37-F37</f>
        <v>-0.4</v>
      </c>
    </row>
    <row r="38" spans="1:15" ht="33.75" customHeight="1">
      <c r="A38" s="35" t="s">
        <v>36</v>
      </c>
      <c r="B38" s="8">
        <v>-0.1</v>
      </c>
      <c r="C38" s="8">
        <v>0</v>
      </c>
      <c r="D38" s="8">
        <v>0</v>
      </c>
      <c r="E38" s="8">
        <v>0</v>
      </c>
      <c r="F38" s="9">
        <f>B38-C38-D38-E38</f>
        <v>-0.1</v>
      </c>
      <c r="G38" s="8">
        <v>0</v>
      </c>
      <c r="H38" s="8">
        <v>0</v>
      </c>
      <c r="I38" s="8">
        <v>0</v>
      </c>
      <c r="J38" s="8">
        <v>0</v>
      </c>
      <c r="K38" s="9">
        <f>G38-H38-I38-J38</f>
        <v>0</v>
      </c>
      <c r="L38" s="10">
        <f>G38/B38</f>
        <v>0</v>
      </c>
      <c r="M38" s="11">
        <f>G38-B38</f>
        <v>0.1</v>
      </c>
      <c r="N38" s="10">
        <f>K38/F38</f>
        <v>0</v>
      </c>
      <c r="O38" s="11">
        <f>K38-F38</f>
        <v>0.1</v>
      </c>
    </row>
    <row r="39" spans="9:14" ht="12.75">
      <c r="I39" s="2"/>
      <c r="J39" s="2"/>
      <c r="K39" s="2"/>
      <c r="L39" s="2"/>
      <c r="M39" s="2"/>
      <c r="N39" s="32"/>
    </row>
    <row r="40" spans="9:14" ht="12.75">
      <c r="I40" s="2"/>
      <c r="J40" s="2"/>
      <c r="K40" s="2"/>
      <c r="L40" s="2"/>
      <c r="M40" s="2"/>
      <c r="N40" s="32"/>
    </row>
    <row r="41" spans="9:14" ht="12.75">
      <c r="I41" s="2"/>
      <c r="J41" s="2"/>
      <c r="K41" s="2"/>
      <c r="L41" s="2"/>
      <c r="M41" s="2"/>
      <c r="N41" s="32"/>
    </row>
    <row r="42" spans="9:14" ht="12.75">
      <c r="I42" s="2"/>
      <c r="J42" s="2"/>
      <c r="K42" s="2"/>
      <c r="L42" s="2"/>
      <c r="M42" s="2"/>
      <c r="N42" s="32"/>
    </row>
    <row r="43" spans="9:14" ht="12.75">
      <c r="I43" s="2"/>
      <c r="J43" s="2"/>
      <c r="K43" s="2"/>
      <c r="L43" s="2"/>
      <c r="M43" s="2"/>
      <c r="N43" s="32"/>
    </row>
    <row r="44" spans="9:14" ht="12.75">
      <c r="I44" s="2"/>
      <c r="J44" s="2"/>
      <c r="K44" s="2"/>
      <c r="L44" s="2"/>
      <c r="M44" s="2"/>
      <c r="N44" s="32"/>
    </row>
    <row r="45" spans="9:14" ht="12.75">
      <c r="I45" s="2"/>
      <c r="J45" s="2"/>
      <c r="K45" s="2"/>
      <c r="L45" s="2"/>
      <c r="M45" s="2"/>
      <c r="N45" s="32"/>
    </row>
    <row r="46" spans="9:14" ht="12.75">
      <c r="I46" s="2"/>
      <c r="J46" s="2"/>
      <c r="K46" s="2"/>
      <c r="L46" s="2"/>
      <c r="M46" s="2"/>
      <c r="N46" s="32"/>
    </row>
  </sheetData>
  <sheetProtection/>
  <mergeCells count="6">
    <mergeCell ref="O3:O4"/>
    <mergeCell ref="B3:F3"/>
    <mergeCell ref="G3:K3"/>
    <mergeCell ref="L3:L4"/>
    <mergeCell ref="M3:M4"/>
    <mergeCell ref="N3:N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7000-00-271</dc:creator>
  <cp:keywords/>
  <dc:description/>
  <cp:lastModifiedBy>7000-00-394</cp:lastModifiedBy>
  <dcterms:created xsi:type="dcterms:W3CDTF">2015-03-13T05:21:37Z</dcterms:created>
  <dcterms:modified xsi:type="dcterms:W3CDTF">2015-03-18T05:53:48Z</dcterms:modified>
  <cp:category/>
  <cp:version/>
  <cp:contentType/>
  <cp:contentStatus/>
</cp:coreProperties>
</file>