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6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'Лист1'!$A$1:$O$36</definedName>
  </definedNames>
  <calcPr fullCalcOnLoad="1"/>
</workbook>
</file>

<file path=xl/sharedStrings.xml><?xml version="1.0" encoding="utf-8"?>
<sst xmlns="http://schemas.openxmlformats.org/spreadsheetml/2006/main" count="59" uniqueCount="38">
  <si>
    <t>Динамика поступлений  по УФНС России по Томской области</t>
  </si>
  <si>
    <t>2015 год</t>
  </si>
  <si>
    <t>2016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</si>
  <si>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</si>
  <si>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</si>
  <si>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</si>
  <si>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</si>
  <si>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01.03.2015г.</t>
  </si>
  <si>
    <t>МРИ 1</t>
  </si>
  <si>
    <t>МРИ 2</t>
  </si>
  <si>
    <t>Другие МРИ по КН</t>
  </si>
  <si>
    <t>На 01.03.2015г. без переданных</t>
  </si>
  <si>
    <t>На 01.03.2016г.</t>
  </si>
  <si>
    <t>На 01.03.2016г.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</si>
  <si>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</si>
  <si>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</si>
  <si>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</si>
  <si>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</si>
  <si>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</si>
  <si>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</si>
  <si>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</si>
  <si>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</si>
  <si>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</si>
  <si>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</si>
  <si>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r>
      <t xml:space="preserve">      НДФЛ </t>
    </r>
    <r>
      <rPr>
        <sz val="11"/>
        <color theme="1"/>
        <rFont val="Calibri"/>
        <family val="2"/>
      </rPr>
      <t>в КБ субъекта</t>
    </r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</si>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</sst>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49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wrapText="1" shrinkToFit="1"/>
    </xf>
    <xf numFmtId="0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wrapText="1" shrinkToFit="1"/>
    </xf>
    <xf numFmtId="164" fontId="2" fillId="0" borderId="17" xfId="0" applyNumberFormat="1" applyFont="1" applyFill="1" applyBorder="1" applyAlignment="1">
      <alignment horizontal="center" wrapText="1" shrinkToFit="1"/>
    </xf>
    <xf numFmtId="164" fontId="0" fillId="0" borderId="16" xfId="0" applyNumberFormat="1" applyFill="1" applyBorder="1" applyAlignment="1">
      <alignment horizontal="center" wrapText="1" shrinkToFit="1"/>
    </xf>
    <xf numFmtId="164" fontId="0" fillId="0" borderId="17" xfId="0" applyNumberForma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3" fillId="0" borderId="0" xfId="0" applyNumberFormat="1" applyFont="1" applyAlignment="1">
      <alignment/>
    </xf>
    <xf numFmtId="0" fontId="26" fillId="0" borderId="10" xfId="0" applyFont="1" applyFill="1" applyBorder="1" applyAlignment="1">
      <alignment wrapText="1" shrinkToFit="1"/>
    </xf>
    <xf numFmtId="0" fontId="2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33.28125" style="0" customWidth="1"/>
    <col min="2" max="2" width="12.140625" style="1" customWidth="1"/>
    <col min="3" max="3" width="9.7109375" style="1" customWidth="1"/>
    <col min="4" max="4" width="9.421875" style="1" customWidth="1"/>
    <col min="5" max="5" width="12.57421875" style="1" customWidth="1"/>
    <col min="6" max="6" width="13.7109375" style="10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0" customWidth="1"/>
    <col min="12" max="12" width="11.7109375" style="10" customWidth="1"/>
    <col min="13" max="13" width="10.421875" style="10" customWidth="1"/>
    <col min="14" max="14" width="11.28125" style="0" customWidth="1"/>
    <col min="15" max="15" width="11.7109375" style="0" customWidth="1"/>
  </cols>
  <sheetData>
    <row r="1" spans="2:13" ht="18.75">
      <c r="B1" s="42" t="s">
        <v>0</v>
      </c>
      <c r="F1" s="2"/>
      <c r="K1" s="2"/>
      <c r="L1" s="2"/>
      <c r="M1" s="2"/>
    </row>
    <row r="2" spans="6:13" ht="15">
      <c r="F2" s="2"/>
      <c r="K2" s="2"/>
      <c r="L2" s="2"/>
      <c r="M2" s="2"/>
    </row>
    <row r="3" spans="1:15" s="8" customFormat="1" ht="15">
      <c r="A3" s="11"/>
      <c r="B3" s="32" t="s">
        <v>1</v>
      </c>
      <c r="C3" s="33"/>
      <c r="D3" s="33"/>
      <c r="E3" s="33"/>
      <c r="F3" s="34"/>
      <c r="G3" s="35" t="s">
        <v>2</v>
      </c>
      <c r="H3" s="36"/>
      <c r="I3" s="36"/>
      <c r="J3" s="36"/>
      <c r="K3" s="36"/>
      <c r="L3" s="37" t="s">
        <v>3</v>
      </c>
      <c r="M3" s="39" t="s">
        <v>4</v>
      </c>
      <c r="N3" s="41" t="s">
        <v>5</v>
      </c>
      <c r="O3" s="39" t="s">
        <v>4</v>
      </c>
    </row>
    <row r="4" spans="1:15" s="8" customFormat="1" ht="60">
      <c r="A4" s="11" t="s">
        <v>6</v>
      </c>
      <c r="B4" s="12" t="s">
        <v>7</v>
      </c>
      <c r="C4" s="13" t="s">
        <v>8</v>
      </c>
      <c r="D4" s="13" t="s">
        <v>9</v>
      </c>
      <c r="E4" s="12" t="s">
        <v>10</v>
      </c>
      <c r="F4" s="12" t="s">
        <v>11</v>
      </c>
      <c r="G4" s="12" t="s">
        <v>12</v>
      </c>
      <c r="H4" s="13" t="s">
        <v>8</v>
      </c>
      <c r="I4" s="13" t="s">
        <v>9</v>
      </c>
      <c r="J4" s="12" t="s">
        <v>10</v>
      </c>
      <c r="K4" s="12" t="s">
        <v>13</v>
      </c>
      <c r="L4" s="38"/>
      <c r="M4" s="40"/>
      <c r="N4" s="41"/>
      <c r="O4" s="40"/>
    </row>
    <row r="5" spans="1:15" s="8" customFormat="1" ht="30">
      <c r="A5" s="43" t="s">
        <v>14</v>
      </c>
      <c r="B5" s="7">
        <f>B7+B8</f>
        <v>18741.399999999998</v>
      </c>
      <c r="C5" s="7">
        <f>C7+C8</f>
        <v>8246.7</v>
      </c>
      <c r="D5" s="7">
        <f>D7+D8</f>
        <v>1766.6</v>
      </c>
      <c r="E5" s="7">
        <f>E7+E8</f>
        <v>75.3</v>
      </c>
      <c r="F5" s="7">
        <f aca="true" t="shared" si="0" ref="F5:K5">F7+F8</f>
        <v>8652.8</v>
      </c>
      <c r="G5" s="7">
        <f t="shared" si="0"/>
        <v>16750.9</v>
      </c>
      <c r="H5" s="7">
        <f t="shared" si="0"/>
        <v>6888.9</v>
      </c>
      <c r="I5" s="7">
        <f t="shared" si="0"/>
        <v>1091.1</v>
      </c>
      <c r="J5" s="7">
        <f t="shared" si="0"/>
        <v>240.1</v>
      </c>
      <c r="K5" s="7">
        <f t="shared" si="0"/>
        <v>8530.800000000001</v>
      </c>
      <c r="L5" s="3">
        <f>G5/B5</f>
        <v>0.8937912856029968</v>
      </c>
      <c r="M5" s="4">
        <f>G5-B5</f>
        <v>-1990.4999999999964</v>
      </c>
      <c r="N5" s="3">
        <f>K5/F5</f>
        <v>0.9859005177514795</v>
      </c>
      <c r="O5" s="4">
        <f>K5-F5</f>
        <v>-121.99999999999818</v>
      </c>
    </row>
    <row r="6" spans="1:15" s="8" customFormat="1" ht="15">
      <c r="A6" s="11" t="s">
        <v>15</v>
      </c>
      <c r="B6" s="13"/>
      <c r="C6" s="13"/>
      <c r="D6" s="13"/>
      <c r="E6" s="13">
        <v>0</v>
      </c>
      <c r="F6" s="13"/>
      <c r="G6" s="13"/>
      <c r="H6" s="13"/>
      <c r="I6" s="13"/>
      <c r="J6" s="13"/>
      <c r="K6" s="13"/>
      <c r="L6" s="3"/>
      <c r="M6" s="4"/>
      <c r="N6" s="3"/>
      <c r="O6" s="4"/>
    </row>
    <row r="7" spans="1:15" s="8" customFormat="1" ht="30">
      <c r="A7" s="14" t="s">
        <v>16</v>
      </c>
      <c r="B7" s="7">
        <f>B10</f>
        <v>18741.3</v>
      </c>
      <c r="C7" s="7">
        <f>C10</f>
        <v>8246.7</v>
      </c>
      <c r="D7" s="7">
        <f>D10</f>
        <v>1766.6</v>
      </c>
      <c r="E7" s="7">
        <f aca="true" t="shared" si="1" ref="E7:K7">E10</f>
        <v>75.3</v>
      </c>
      <c r="F7" s="7">
        <f>F10</f>
        <v>8652.699999999999</v>
      </c>
      <c r="G7" s="7">
        <f t="shared" si="1"/>
        <v>16750.7</v>
      </c>
      <c r="H7" s="7">
        <f t="shared" si="1"/>
        <v>6888.9</v>
      </c>
      <c r="I7" s="7">
        <f t="shared" si="1"/>
        <v>1091.1</v>
      </c>
      <c r="J7" s="7">
        <f t="shared" si="1"/>
        <v>240.1</v>
      </c>
      <c r="K7" s="7">
        <f t="shared" si="1"/>
        <v>8530.6</v>
      </c>
      <c r="L7" s="3">
        <f>G7/B7</f>
        <v>0.8937853830844179</v>
      </c>
      <c r="M7" s="4">
        <f>G7-B7</f>
        <v>-1990.5999999999985</v>
      </c>
      <c r="N7" s="3">
        <f>K7/F7</f>
        <v>0.9858887977163199</v>
      </c>
      <c r="O7" s="4">
        <f>K7-F7</f>
        <v>-122.09999999999854</v>
      </c>
    </row>
    <row r="8" spans="1:15" s="8" customFormat="1" ht="30">
      <c r="A8" s="14" t="s">
        <v>17</v>
      </c>
      <c r="B8" s="7">
        <f>B35+B36</f>
        <v>0.1</v>
      </c>
      <c r="C8" s="7">
        <f>C35+C36</f>
        <v>0</v>
      </c>
      <c r="D8" s="7">
        <f>D35+D36</f>
        <v>0</v>
      </c>
      <c r="E8" s="7"/>
      <c r="F8" s="7">
        <f>B8-C8-D8</f>
        <v>0.1</v>
      </c>
      <c r="G8" s="7">
        <f>G35+G36</f>
        <v>0.2</v>
      </c>
      <c r="H8" s="7">
        <f>H35+H36</f>
        <v>0</v>
      </c>
      <c r="I8" s="7">
        <f>I35+I36</f>
        <v>0</v>
      </c>
      <c r="J8" s="7">
        <f>J35+J36</f>
        <v>0</v>
      </c>
      <c r="K8" s="7">
        <f>G8-H8-I8</f>
        <v>0.2</v>
      </c>
      <c r="L8" s="3">
        <f>G8/B8</f>
        <v>2</v>
      </c>
      <c r="M8" s="4">
        <f>G8-B8</f>
        <v>0.1</v>
      </c>
      <c r="N8" s="3">
        <f>K8/F8</f>
        <v>2</v>
      </c>
      <c r="O8" s="4">
        <f>K8-F8</f>
        <v>0.1</v>
      </c>
    </row>
    <row r="9" spans="1:15" s="8" customFormat="1" ht="1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3"/>
      <c r="M9" s="4"/>
      <c r="N9" s="3"/>
      <c r="O9" s="4"/>
    </row>
    <row r="10" spans="1:15" s="8" customFormat="1" ht="15">
      <c r="A10" s="44" t="s">
        <v>18</v>
      </c>
      <c r="B10" s="7">
        <f>SUM(B11:B12)</f>
        <v>18741.3</v>
      </c>
      <c r="C10" s="7">
        <f>SUM(C11:C12)</f>
        <v>8246.7</v>
      </c>
      <c r="D10" s="7">
        <f>SUM(D11:D12)</f>
        <v>1766.6</v>
      </c>
      <c r="E10" s="7">
        <f aca="true" t="shared" si="2" ref="E10:K10">SUM(E11:E12)</f>
        <v>75.3</v>
      </c>
      <c r="F10" s="7">
        <f t="shared" si="2"/>
        <v>8652.699999999999</v>
      </c>
      <c r="G10" s="7">
        <f t="shared" si="2"/>
        <v>16750.7</v>
      </c>
      <c r="H10" s="7">
        <f t="shared" si="2"/>
        <v>6888.9</v>
      </c>
      <c r="I10" s="7">
        <f t="shared" si="2"/>
        <v>1091.1</v>
      </c>
      <c r="J10" s="7">
        <f t="shared" si="2"/>
        <v>240.1</v>
      </c>
      <c r="K10" s="7">
        <f t="shared" si="2"/>
        <v>8530.6</v>
      </c>
      <c r="L10" s="3">
        <f>G10/B10</f>
        <v>0.8937853830844179</v>
      </c>
      <c r="M10" s="4">
        <f>G10-B10</f>
        <v>-1990.5999999999985</v>
      </c>
      <c r="N10" s="3">
        <f>K10/F10</f>
        <v>0.9858887977163199</v>
      </c>
      <c r="O10" s="4">
        <f>K10-F10</f>
        <v>-122.09999999999854</v>
      </c>
    </row>
    <row r="11" spans="1:15" s="19" customFormat="1" ht="12.75">
      <c r="A11" s="15" t="s">
        <v>19</v>
      </c>
      <c r="B11" s="16">
        <v>14988.4</v>
      </c>
      <c r="C11" s="16">
        <v>8223.1</v>
      </c>
      <c r="D11" s="16">
        <v>2032.5</v>
      </c>
      <c r="E11" s="16">
        <v>0</v>
      </c>
      <c r="F11" s="16">
        <f>B11-C11-D11-E11</f>
        <v>4732.799999999999</v>
      </c>
      <c r="G11" s="16">
        <v>12876.4</v>
      </c>
      <c r="H11" s="16">
        <v>6633.2</v>
      </c>
      <c r="I11" s="16">
        <v>1591.7</v>
      </c>
      <c r="J11" s="16">
        <v>0</v>
      </c>
      <c r="K11" s="16">
        <f>G11-H11-I11</f>
        <v>4651.5</v>
      </c>
      <c r="L11" s="17">
        <f>G11/B11</f>
        <v>0.8590910303968402</v>
      </c>
      <c r="M11" s="18">
        <f>G11-B11</f>
        <v>-2112</v>
      </c>
      <c r="N11" s="17">
        <f>K11/F11</f>
        <v>0.9828220081135904</v>
      </c>
      <c r="O11" s="18">
        <f>K11-F11</f>
        <v>-81.29999999999927</v>
      </c>
    </row>
    <row r="12" spans="1:15" s="8" customFormat="1" ht="15">
      <c r="A12" s="20" t="s">
        <v>20</v>
      </c>
      <c r="B12" s="13">
        <v>3752.9</v>
      </c>
      <c r="C12" s="13">
        <v>23.6</v>
      </c>
      <c r="D12" s="13">
        <v>-265.9</v>
      </c>
      <c r="E12" s="13">
        <v>75.3</v>
      </c>
      <c r="F12" s="21">
        <f>B12-C12-D12-E12</f>
        <v>3919.9</v>
      </c>
      <c r="G12" s="13">
        <v>3874.3</v>
      </c>
      <c r="H12" s="13">
        <v>255.7</v>
      </c>
      <c r="I12" s="13">
        <v>-500.6</v>
      </c>
      <c r="J12" s="13">
        <v>240.1</v>
      </c>
      <c r="K12" s="13">
        <f>G12-H12-I12-J12</f>
        <v>3879.100000000001</v>
      </c>
      <c r="L12" s="3">
        <f>G12/B12</f>
        <v>1.032348317301287</v>
      </c>
      <c r="M12" s="4">
        <f>G12-B12</f>
        <v>121.40000000000009</v>
      </c>
      <c r="N12" s="3">
        <f>K12/F12</f>
        <v>0.9895915712135516</v>
      </c>
      <c r="O12" s="4">
        <f>K12-F12</f>
        <v>-40.79999999999927</v>
      </c>
    </row>
    <row r="13" spans="1:15" s="8" customFormat="1" ht="15">
      <c r="A13" s="20" t="s">
        <v>21</v>
      </c>
      <c r="B13" s="13">
        <v>1082.4</v>
      </c>
      <c r="C13" s="13">
        <v>8.6</v>
      </c>
      <c r="D13" s="13">
        <v>6.9</v>
      </c>
      <c r="E13" s="13">
        <v>0</v>
      </c>
      <c r="F13" s="21">
        <f>B13-C13-D13-E13</f>
        <v>1066.9</v>
      </c>
      <c r="G13" s="13">
        <v>1162.4</v>
      </c>
      <c r="H13" s="13">
        <v>9.9</v>
      </c>
      <c r="I13" s="13">
        <v>7.7</v>
      </c>
      <c r="J13" s="13"/>
      <c r="K13" s="13">
        <f>G13-H13-I13</f>
        <v>1144.8</v>
      </c>
      <c r="L13" s="3">
        <f>G13/B13</f>
        <v>1.073909830007391</v>
      </c>
      <c r="M13" s="4">
        <f>G13-B13</f>
        <v>80</v>
      </c>
      <c r="N13" s="3">
        <f>K13/F13</f>
        <v>1.0730152779079576</v>
      </c>
      <c r="O13" s="4">
        <f>K13-F13</f>
        <v>77.89999999999986</v>
      </c>
    </row>
    <row r="14" spans="1:15" s="8" customFormat="1" ht="15">
      <c r="A14" s="11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"/>
      <c r="M14" s="4"/>
      <c r="N14" s="3"/>
      <c r="O14" s="4"/>
    </row>
    <row r="15" spans="1:15" s="8" customFormat="1" ht="15">
      <c r="A15" s="6" t="s">
        <v>23</v>
      </c>
      <c r="B15" s="7">
        <f>SUM(B16:B17)</f>
        <v>336.3</v>
      </c>
      <c r="C15" s="7">
        <f>SUM(C16:C17)</f>
        <v>0</v>
      </c>
      <c r="D15" s="7">
        <f>SUM(D16:D17)</f>
        <v>-293.4</v>
      </c>
      <c r="E15" s="7">
        <f aca="true" t="shared" si="3" ref="E15:J15">SUM(E16:E17)</f>
        <v>75.3</v>
      </c>
      <c r="F15" s="7">
        <f t="shared" si="3"/>
        <v>554.4000000000001</v>
      </c>
      <c r="G15" s="7">
        <f t="shared" si="3"/>
        <v>355.8</v>
      </c>
      <c r="H15" s="7">
        <f t="shared" si="3"/>
        <v>262.5</v>
      </c>
      <c r="I15" s="7">
        <f t="shared" si="3"/>
        <v>-531.4</v>
      </c>
      <c r="J15" s="7">
        <f t="shared" si="3"/>
        <v>240.1</v>
      </c>
      <c r="K15" s="7">
        <f>SUM(K16:K17)</f>
        <v>384.59999999999997</v>
      </c>
      <c r="L15" s="3">
        <f>G15/B15</f>
        <v>1.0579839429081177</v>
      </c>
      <c r="M15" s="4">
        <f>G15-B15</f>
        <v>19.5</v>
      </c>
      <c r="N15" s="3">
        <f>K15/F15</f>
        <v>0.6937229437229435</v>
      </c>
      <c r="O15" s="4">
        <f>K15-F15</f>
        <v>-169.80000000000013</v>
      </c>
    </row>
    <row r="16" spans="1:15" s="19" customFormat="1" ht="12.75">
      <c r="A16" s="15" t="s">
        <v>19</v>
      </c>
      <c r="B16" s="16">
        <v>31.7</v>
      </c>
      <c r="C16" s="16">
        <v>0</v>
      </c>
      <c r="D16" s="16">
        <v>0</v>
      </c>
      <c r="E16" s="16">
        <v>0</v>
      </c>
      <c r="F16" s="16">
        <f>B16-C16-D16-E16</f>
        <v>31.7</v>
      </c>
      <c r="G16" s="16">
        <v>93.7</v>
      </c>
      <c r="H16" s="16">
        <v>32.5</v>
      </c>
      <c r="I16" s="16">
        <v>0</v>
      </c>
      <c r="J16" s="16">
        <v>0</v>
      </c>
      <c r="K16" s="16">
        <f>G16-H16-I16-J16</f>
        <v>61.2</v>
      </c>
      <c r="L16" s="22">
        <f>G16/B16</f>
        <v>2.9558359621451107</v>
      </c>
      <c r="M16" s="18">
        <f>G16-B16</f>
        <v>62</v>
      </c>
      <c r="N16" s="22">
        <f>K16/F16</f>
        <v>1.9305993690851737</v>
      </c>
      <c r="O16" s="18">
        <f>K16-F16</f>
        <v>29.500000000000004</v>
      </c>
    </row>
    <row r="17" spans="1:15" s="8" customFormat="1" ht="15">
      <c r="A17" s="20" t="s">
        <v>20</v>
      </c>
      <c r="B17" s="13">
        <v>304.6</v>
      </c>
      <c r="C17" s="13">
        <v>0</v>
      </c>
      <c r="D17" s="13">
        <v>-293.4</v>
      </c>
      <c r="E17" s="13">
        <v>75.3</v>
      </c>
      <c r="F17" s="21">
        <f>B17-C17-D17-E17</f>
        <v>522.7</v>
      </c>
      <c r="G17" s="13">
        <v>262.1</v>
      </c>
      <c r="H17" s="13">
        <v>230</v>
      </c>
      <c r="I17" s="13">
        <v>-531.4</v>
      </c>
      <c r="J17" s="13">
        <v>240.1</v>
      </c>
      <c r="K17" s="13">
        <f>G17-H17-I17-J17</f>
        <v>323.4</v>
      </c>
      <c r="L17" s="5">
        <f>G17/B17</f>
        <v>0.860472751149048</v>
      </c>
      <c r="M17" s="4">
        <f>G17-B17</f>
        <v>-42.5</v>
      </c>
      <c r="N17" s="5">
        <f>K17/F17</f>
        <v>0.6187105414195522</v>
      </c>
      <c r="O17" s="4">
        <f>K17-F17</f>
        <v>-199.30000000000007</v>
      </c>
    </row>
    <row r="18" spans="1:15" s="8" customFormat="1" ht="15">
      <c r="A18" s="6" t="s">
        <v>24</v>
      </c>
      <c r="B18" s="7">
        <v>2301.5</v>
      </c>
      <c r="C18" s="7">
        <v>22.8</v>
      </c>
      <c r="D18" s="7">
        <v>27.5</v>
      </c>
      <c r="E18" s="7">
        <v>0</v>
      </c>
      <c r="F18" s="7">
        <f>B18-C18-D18-E18</f>
        <v>2251.2</v>
      </c>
      <c r="G18" s="7">
        <v>2372.1</v>
      </c>
      <c r="H18" s="7">
        <v>24.7</v>
      </c>
      <c r="I18" s="7">
        <v>30.8</v>
      </c>
      <c r="J18" s="7">
        <v>0</v>
      </c>
      <c r="K18" s="7">
        <f>G18-H18-I18-J18</f>
        <v>2316.6</v>
      </c>
      <c r="L18" s="3">
        <f>G18/B18</f>
        <v>1.030675646317619</v>
      </c>
      <c r="M18" s="4">
        <f>G18-B18</f>
        <v>70.59999999999991</v>
      </c>
      <c r="N18" s="3">
        <f>K18/F18</f>
        <v>1.0290511727078893</v>
      </c>
      <c r="O18" s="4">
        <f>K18-F18</f>
        <v>65.40000000000009</v>
      </c>
    </row>
    <row r="19" spans="1:15" s="8" customFormat="1" ht="15">
      <c r="A19" s="6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>
        <f>G19-H19-I19</f>
        <v>0</v>
      </c>
      <c r="L19" s="3"/>
      <c r="M19" s="4"/>
      <c r="N19" s="3"/>
      <c r="O19" s="4"/>
    </row>
    <row r="20" spans="1:15" s="8" customFormat="1" ht="15">
      <c r="A20" s="20" t="s">
        <v>20</v>
      </c>
      <c r="B20" s="13">
        <v>264.2</v>
      </c>
      <c r="C20" s="13">
        <v>0</v>
      </c>
      <c r="D20" s="13">
        <v>0</v>
      </c>
      <c r="E20" s="13"/>
      <c r="F20" s="13">
        <f aca="true" t="shared" si="4" ref="F20:F30">B20-C20-D20-E20</f>
        <v>264.2</v>
      </c>
      <c r="G20" s="13">
        <v>271.5</v>
      </c>
      <c r="H20" s="13">
        <v>0</v>
      </c>
      <c r="I20" s="13">
        <v>0</v>
      </c>
      <c r="J20" s="13">
        <v>0</v>
      </c>
      <c r="K20" s="7">
        <f>G20-H20-I20-J20</f>
        <v>271.5</v>
      </c>
      <c r="L20" s="3">
        <f aca="true" t="shared" si="5" ref="L20:L30">G20/B20</f>
        <v>1.0276305828917487</v>
      </c>
      <c r="M20" s="4">
        <f aca="true" t="shared" si="6" ref="M20:M31">G20-B20</f>
        <v>7.300000000000011</v>
      </c>
      <c r="N20" s="3">
        <f aca="true" t="shared" si="7" ref="N20:N30">K20/F20</f>
        <v>1.0276305828917487</v>
      </c>
      <c r="O20" s="4">
        <f aca="true" t="shared" si="8" ref="O20:O31">K20-F20</f>
        <v>7.300000000000011</v>
      </c>
    </row>
    <row r="21" spans="1:15" s="19" customFormat="1" ht="12.75">
      <c r="A21" s="23" t="s">
        <v>26</v>
      </c>
      <c r="B21" s="24">
        <v>5509.6</v>
      </c>
      <c r="C21" s="24">
        <v>2463.2</v>
      </c>
      <c r="D21" s="24">
        <v>433.2</v>
      </c>
      <c r="E21" s="24"/>
      <c r="F21" s="24">
        <f t="shared" si="4"/>
        <v>2613.2000000000007</v>
      </c>
      <c r="G21" s="24">
        <v>6102.1</v>
      </c>
      <c r="H21" s="24">
        <v>2512.7</v>
      </c>
      <c r="I21" s="24">
        <v>446.4</v>
      </c>
      <c r="J21" s="24">
        <v>0</v>
      </c>
      <c r="K21" s="24">
        <v>2613.3</v>
      </c>
      <c r="L21" s="17">
        <f t="shared" si="5"/>
        <v>1.1075395673007116</v>
      </c>
      <c r="M21" s="18">
        <f t="shared" si="6"/>
        <v>592.5</v>
      </c>
      <c r="N21" s="17">
        <f t="shared" si="7"/>
        <v>1.0000382672585333</v>
      </c>
      <c r="O21" s="18">
        <f t="shared" si="8"/>
        <v>0.0999999999994543</v>
      </c>
    </row>
    <row r="22" spans="1:15" s="19" customFormat="1" ht="38.25">
      <c r="A22" s="23" t="s">
        <v>27</v>
      </c>
      <c r="B22" s="24">
        <v>9.4</v>
      </c>
      <c r="C22" s="24">
        <v>0</v>
      </c>
      <c r="D22" s="24">
        <v>0</v>
      </c>
      <c r="E22" s="24"/>
      <c r="F22" s="24">
        <f t="shared" si="4"/>
        <v>9.4</v>
      </c>
      <c r="G22" s="24">
        <v>15.2</v>
      </c>
      <c r="H22" s="24">
        <v>0</v>
      </c>
      <c r="I22" s="24">
        <v>0</v>
      </c>
      <c r="J22" s="24">
        <v>0</v>
      </c>
      <c r="K22" s="24">
        <f>G22-H22-I22</f>
        <v>15.2</v>
      </c>
      <c r="L22" s="17">
        <f t="shared" si="5"/>
        <v>1.6170212765957446</v>
      </c>
      <c r="M22" s="18">
        <f t="shared" si="6"/>
        <v>5.799999999999999</v>
      </c>
      <c r="N22" s="17">
        <f t="shared" si="7"/>
        <v>1.6170212765957446</v>
      </c>
      <c r="O22" s="18">
        <f t="shared" si="8"/>
        <v>5.799999999999999</v>
      </c>
    </row>
    <row r="23" spans="1:15" s="8" customFormat="1" ht="24" customHeight="1">
      <c r="A23" s="25" t="s">
        <v>28</v>
      </c>
      <c r="B23" s="7">
        <f>SUM(B24:B25)</f>
        <v>574.7</v>
      </c>
      <c r="C23" s="7">
        <f>SUM(C24:C25)</f>
        <v>0</v>
      </c>
      <c r="D23" s="7">
        <f>SUM(D24:D25)</f>
        <v>0</v>
      </c>
      <c r="E23" s="7">
        <f aca="true" t="shared" si="9" ref="E23:J23">SUM(E24:E25)</f>
        <v>0</v>
      </c>
      <c r="F23" s="7">
        <f t="shared" si="4"/>
        <v>574.7</v>
      </c>
      <c r="G23" s="7">
        <f t="shared" si="9"/>
        <v>602.3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>SUM(K24:K25)</f>
        <v>602.3</v>
      </c>
      <c r="L23" s="3">
        <f t="shared" si="5"/>
        <v>1.048025056551244</v>
      </c>
      <c r="M23" s="4">
        <f t="shared" si="6"/>
        <v>27.59999999999991</v>
      </c>
      <c r="N23" s="3">
        <f t="shared" si="7"/>
        <v>1.048025056551244</v>
      </c>
      <c r="O23" s="4">
        <f t="shared" si="8"/>
        <v>27.59999999999991</v>
      </c>
    </row>
    <row r="24" spans="1:15" s="19" customFormat="1" ht="12.75">
      <c r="A24" s="15" t="s">
        <v>19</v>
      </c>
      <c r="B24" s="16">
        <v>0</v>
      </c>
      <c r="C24" s="16">
        <v>0</v>
      </c>
      <c r="D24" s="16">
        <v>0</v>
      </c>
      <c r="E24" s="16"/>
      <c r="F24" s="16">
        <f t="shared" si="4"/>
        <v>0</v>
      </c>
      <c r="G24" s="16">
        <v>-0.5</v>
      </c>
      <c r="H24" s="16">
        <v>0</v>
      </c>
      <c r="I24" s="16">
        <v>0</v>
      </c>
      <c r="J24" s="16"/>
      <c r="K24" s="16">
        <f>G24-H24-I24</f>
        <v>-0.5</v>
      </c>
      <c r="L24" s="22"/>
      <c r="M24" s="18">
        <f t="shared" si="6"/>
        <v>-0.5</v>
      </c>
      <c r="N24" s="22"/>
      <c r="O24" s="18">
        <f t="shared" si="8"/>
        <v>-0.5</v>
      </c>
    </row>
    <row r="25" spans="1:15" s="8" customFormat="1" ht="15">
      <c r="A25" s="20" t="s">
        <v>20</v>
      </c>
      <c r="B25" s="13">
        <v>574.7</v>
      </c>
      <c r="C25" s="13">
        <v>0</v>
      </c>
      <c r="D25" s="13">
        <v>0</v>
      </c>
      <c r="E25" s="13"/>
      <c r="F25" s="21">
        <f t="shared" si="4"/>
        <v>574.7</v>
      </c>
      <c r="G25" s="13">
        <v>602.8</v>
      </c>
      <c r="H25" s="13">
        <v>0</v>
      </c>
      <c r="I25" s="13">
        <v>0</v>
      </c>
      <c r="J25" s="13"/>
      <c r="K25" s="13">
        <f>G25-H25-I25</f>
        <v>602.8</v>
      </c>
      <c r="L25" s="5">
        <f t="shared" si="5"/>
        <v>1.048895075691665</v>
      </c>
      <c r="M25" s="4">
        <f t="shared" si="6"/>
        <v>28.09999999999991</v>
      </c>
      <c r="N25" s="5">
        <f t="shared" si="7"/>
        <v>1.048895075691665</v>
      </c>
      <c r="O25" s="4">
        <f t="shared" si="8"/>
        <v>28.09999999999991</v>
      </c>
    </row>
    <row r="26" spans="1:15" s="8" customFormat="1" ht="15">
      <c r="A26" s="6" t="s">
        <v>29</v>
      </c>
      <c r="B26" s="7">
        <f>SUM(B27:B28)</f>
        <v>9418.6</v>
      </c>
      <c r="C26" s="7">
        <f>SUM(C27:C28)</f>
        <v>5760.8</v>
      </c>
      <c r="D26" s="7">
        <f>SUM(D27:D28)</f>
        <v>1599.3</v>
      </c>
      <c r="E26" s="7">
        <f aca="true" t="shared" si="10" ref="E26:J26">SUM(E27:E28)</f>
        <v>0</v>
      </c>
      <c r="F26" s="7">
        <f t="shared" si="4"/>
        <v>2058.5</v>
      </c>
      <c r="G26" s="7">
        <f t="shared" si="10"/>
        <v>6649.2</v>
      </c>
      <c r="H26" s="7">
        <f t="shared" si="10"/>
        <v>4089</v>
      </c>
      <c r="I26" s="7">
        <f t="shared" si="10"/>
        <v>1145.2</v>
      </c>
      <c r="J26" s="7">
        <f t="shared" si="10"/>
        <v>0</v>
      </c>
      <c r="K26" s="7">
        <f>SUM(K27:K28)</f>
        <v>1415</v>
      </c>
      <c r="L26" s="3">
        <f t="shared" si="5"/>
        <v>0.7059647930690336</v>
      </c>
      <c r="M26" s="4">
        <f t="shared" si="6"/>
        <v>-2769.4000000000005</v>
      </c>
      <c r="N26" s="3">
        <f t="shared" si="7"/>
        <v>0.6873937333009473</v>
      </c>
      <c r="O26" s="4">
        <f t="shared" si="8"/>
        <v>-643.5</v>
      </c>
    </row>
    <row r="27" spans="1:15" s="19" customFormat="1" ht="12.75">
      <c r="A27" s="15" t="s">
        <v>19</v>
      </c>
      <c r="B27" s="16">
        <v>9415.7</v>
      </c>
      <c r="C27" s="16">
        <v>5760</v>
      </c>
      <c r="D27" s="16">
        <v>1599.3</v>
      </c>
      <c r="E27" s="16"/>
      <c r="F27" s="16">
        <f t="shared" si="4"/>
        <v>2056.4000000000005</v>
      </c>
      <c r="G27" s="16">
        <v>6646</v>
      </c>
      <c r="H27" s="16">
        <v>4088</v>
      </c>
      <c r="I27" s="16">
        <v>1145.2</v>
      </c>
      <c r="J27" s="16"/>
      <c r="K27" s="16">
        <f>G27-H27-I27</f>
        <v>1412.8</v>
      </c>
      <c r="L27" s="22">
        <f t="shared" si="5"/>
        <v>0.7058423696591862</v>
      </c>
      <c r="M27" s="18">
        <f t="shared" si="6"/>
        <v>-2769.7000000000007</v>
      </c>
      <c r="N27" s="22">
        <f t="shared" si="7"/>
        <v>0.6870258704532191</v>
      </c>
      <c r="O27" s="18">
        <f t="shared" si="8"/>
        <v>-643.6000000000006</v>
      </c>
    </row>
    <row r="28" spans="1:15" s="8" customFormat="1" ht="15">
      <c r="A28" s="20" t="s">
        <v>20</v>
      </c>
      <c r="B28" s="13">
        <v>2.9</v>
      </c>
      <c r="C28" s="13">
        <v>0.8</v>
      </c>
      <c r="D28" s="13">
        <v>0</v>
      </c>
      <c r="E28" s="13"/>
      <c r="F28" s="21">
        <f t="shared" si="4"/>
        <v>2.0999999999999996</v>
      </c>
      <c r="G28" s="13">
        <v>3.2</v>
      </c>
      <c r="H28" s="13">
        <v>1</v>
      </c>
      <c r="I28" s="13">
        <v>0</v>
      </c>
      <c r="J28" s="13"/>
      <c r="K28" s="13">
        <f>G28-H28-I28</f>
        <v>2.2</v>
      </c>
      <c r="L28" s="5">
        <f t="shared" si="5"/>
        <v>1.103448275862069</v>
      </c>
      <c r="M28" s="4">
        <f t="shared" si="6"/>
        <v>0.30000000000000027</v>
      </c>
      <c r="N28" s="5">
        <f t="shared" si="7"/>
        <v>1.047619047619048</v>
      </c>
      <c r="O28" s="4">
        <f t="shared" si="8"/>
        <v>0.10000000000000053</v>
      </c>
    </row>
    <row r="29" spans="1:15" s="8" customFormat="1" ht="15">
      <c r="A29" s="6" t="s">
        <v>30</v>
      </c>
      <c r="B29" s="7">
        <f>SUM(B30:B31)</f>
        <v>8999.2</v>
      </c>
      <c r="C29" s="7">
        <f>SUM(C30:C31)</f>
        <v>5760</v>
      </c>
      <c r="D29" s="7">
        <f>SUM(D30:D31)</f>
        <v>1227.5</v>
      </c>
      <c r="E29" s="7">
        <f aca="true" t="shared" si="11" ref="E29:J29">SUM(E30:E31)</f>
        <v>0</v>
      </c>
      <c r="F29" s="7">
        <f t="shared" si="4"/>
        <v>2011.7000000000007</v>
      </c>
      <c r="G29" s="7">
        <f t="shared" si="11"/>
        <v>6188</v>
      </c>
      <c r="H29" s="7">
        <f t="shared" si="11"/>
        <v>4088</v>
      </c>
      <c r="I29" s="7">
        <f t="shared" si="11"/>
        <v>745.3</v>
      </c>
      <c r="J29" s="7">
        <f t="shared" si="11"/>
        <v>0</v>
      </c>
      <c r="K29" s="7">
        <f>SUM(K30:K31)</f>
        <v>1354.7</v>
      </c>
      <c r="L29" s="3">
        <f t="shared" si="5"/>
        <v>0.6876166770379589</v>
      </c>
      <c r="M29" s="4">
        <f t="shared" si="6"/>
        <v>-2811.2000000000007</v>
      </c>
      <c r="N29" s="3">
        <f t="shared" si="7"/>
        <v>0.6734105482924887</v>
      </c>
      <c r="O29" s="4">
        <f t="shared" si="8"/>
        <v>-657.0000000000007</v>
      </c>
    </row>
    <row r="30" spans="1:15" s="19" customFormat="1" ht="12.75">
      <c r="A30" s="15" t="s">
        <v>19</v>
      </c>
      <c r="B30" s="16">
        <v>8999.2</v>
      </c>
      <c r="C30" s="16">
        <v>5760</v>
      </c>
      <c r="D30" s="16">
        <v>1227.5</v>
      </c>
      <c r="E30" s="16"/>
      <c r="F30" s="16">
        <f t="shared" si="4"/>
        <v>2011.7000000000007</v>
      </c>
      <c r="G30" s="16">
        <v>6188</v>
      </c>
      <c r="H30" s="16">
        <v>4088</v>
      </c>
      <c r="I30" s="16">
        <v>745.3</v>
      </c>
      <c r="J30" s="16"/>
      <c r="K30" s="16">
        <f>G30-H30-I30-J30</f>
        <v>1354.7</v>
      </c>
      <c r="L30" s="22">
        <f t="shared" si="5"/>
        <v>0.6876166770379589</v>
      </c>
      <c r="M30" s="18">
        <f t="shared" si="6"/>
        <v>-2811.2000000000007</v>
      </c>
      <c r="N30" s="22">
        <f t="shared" si="7"/>
        <v>0.6734105482924887</v>
      </c>
      <c r="O30" s="18">
        <f t="shared" si="8"/>
        <v>-657.0000000000007</v>
      </c>
    </row>
    <row r="31" spans="1:15" s="8" customFormat="1" ht="15" hidden="1">
      <c r="A31" s="20" t="s">
        <v>31</v>
      </c>
      <c r="B31" s="26" t="s">
        <v>32</v>
      </c>
      <c r="C31" s="26" t="s">
        <v>32</v>
      </c>
      <c r="D31" s="26" t="s">
        <v>32</v>
      </c>
      <c r="E31" s="13"/>
      <c r="F31" s="21"/>
      <c r="G31" s="26" t="s">
        <v>32</v>
      </c>
      <c r="H31" s="26" t="s">
        <v>32</v>
      </c>
      <c r="I31" s="26" t="s">
        <v>32</v>
      </c>
      <c r="J31" s="26" t="s">
        <v>32</v>
      </c>
      <c r="K31" s="26" t="s">
        <v>32</v>
      </c>
      <c r="L31" s="26" t="s">
        <v>32</v>
      </c>
      <c r="M31" s="4" t="e">
        <f t="shared" si="6"/>
        <v>#VALUE!</v>
      </c>
      <c r="N31" s="26" t="s">
        <v>32</v>
      </c>
      <c r="O31" s="4" t="e">
        <f t="shared" si="8"/>
        <v>#VALUE!</v>
      </c>
    </row>
    <row r="32" spans="1:15" s="19" customFormat="1" ht="51" customHeight="1">
      <c r="A32" s="27" t="s">
        <v>33</v>
      </c>
      <c r="B32" s="28">
        <v>283.3</v>
      </c>
      <c r="C32" s="13">
        <v>0</v>
      </c>
      <c r="D32" s="13">
        <v>0</v>
      </c>
      <c r="E32" s="13">
        <v>0</v>
      </c>
      <c r="F32" s="7">
        <f>B32-C32-D32-E32</f>
        <v>283.3</v>
      </c>
      <c r="G32" s="7">
        <v>345.8</v>
      </c>
      <c r="H32" s="9">
        <v>0</v>
      </c>
      <c r="I32" s="9">
        <v>0</v>
      </c>
      <c r="J32" s="9">
        <v>0</v>
      </c>
      <c r="K32" s="7">
        <f>G32-H32-I32-J32</f>
        <v>345.8</v>
      </c>
      <c r="L32" s="3">
        <f>G32/B32</f>
        <v>1.2206141899046947</v>
      </c>
      <c r="M32" s="4">
        <f>G32-B32</f>
        <v>62.5</v>
      </c>
      <c r="N32" s="3">
        <f>K32/F32</f>
        <v>1.2206141899046947</v>
      </c>
      <c r="O32" s="4">
        <f>K32-F32</f>
        <v>62.5</v>
      </c>
    </row>
    <row r="33" spans="1:15" s="19" customFormat="1" ht="15">
      <c r="A33" s="29" t="s">
        <v>34</v>
      </c>
      <c r="B33" s="30"/>
      <c r="C33" s="26"/>
      <c r="D33" s="26"/>
      <c r="E33" s="26"/>
      <c r="F33" s="7"/>
      <c r="G33" s="31"/>
      <c r="H33" s="26"/>
      <c r="I33" s="26"/>
      <c r="J33" s="26"/>
      <c r="K33" s="7"/>
      <c r="L33" s="26"/>
      <c r="M33" s="4"/>
      <c r="N33" s="26"/>
      <c r="O33" s="4"/>
    </row>
    <row r="34" spans="1:15" s="19" customFormat="1" ht="23.25">
      <c r="A34" s="27" t="s">
        <v>35</v>
      </c>
      <c r="B34" s="28">
        <v>33.5</v>
      </c>
      <c r="C34" s="13">
        <v>0</v>
      </c>
      <c r="D34" s="13">
        <v>0</v>
      </c>
      <c r="E34" s="13">
        <v>0</v>
      </c>
      <c r="F34" s="7">
        <f>B34-C34-D34-E34</f>
        <v>33.5</v>
      </c>
      <c r="G34" s="28">
        <v>37.4</v>
      </c>
      <c r="H34" s="13">
        <v>0</v>
      </c>
      <c r="I34" s="13">
        <v>0</v>
      </c>
      <c r="J34" s="13">
        <v>0</v>
      </c>
      <c r="K34" s="7">
        <f>G34-H34-I34-J34</f>
        <v>37.4</v>
      </c>
      <c r="L34" s="3">
        <f>G34/B34</f>
        <v>1.1164179104477612</v>
      </c>
      <c r="M34" s="4">
        <f>G34-B34</f>
        <v>3.8999999999999986</v>
      </c>
      <c r="N34" s="3">
        <f>K34/F34</f>
        <v>1.1164179104477612</v>
      </c>
      <c r="O34" s="4">
        <f>K34-F34</f>
        <v>3.8999999999999986</v>
      </c>
    </row>
    <row r="35" spans="1:15" s="8" customFormat="1" ht="45" customHeight="1">
      <c r="A35" s="27" t="s">
        <v>36</v>
      </c>
      <c r="B35" s="7">
        <v>0.1</v>
      </c>
      <c r="C35" s="7">
        <v>0</v>
      </c>
      <c r="D35" s="7">
        <v>0</v>
      </c>
      <c r="E35" s="7">
        <v>0</v>
      </c>
      <c r="F35" s="7">
        <f>B35-C35-D35</f>
        <v>0.1</v>
      </c>
      <c r="G35" s="7">
        <v>0.2</v>
      </c>
      <c r="H35" s="7">
        <v>0</v>
      </c>
      <c r="I35" s="7">
        <v>0</v>
      </c>
      <c r="J35" s="7">
        <v>0</v>
      </c>
      <c r="K35" s="7">
        <f>G35-H35-I35</f>
        <v>0.2</v>
      </c>
      <c r="L35" s="3">
        <f>G35/B35</f>
        <v>2</v>
      </c>
      <c r="M35" s="4">
        <f>G35-B35</f>
        <v>0.1</v>
      </c>
      <c r="N35" s="3">
        <f>K35/F35</f>
        <v>2</v>
      </c>
      <c r="O35" s="4">
        <f>K35-F35</f>
        <v>0.1</v>
      </c>
    </row>
    <row r="36" spans="1:15" s="8" customFormat="1" ht="33.75" customHeight="1">
      <c r="A36" s="27" t="s">
        <v>37</v>
      </c>
      <c r="B36" s="7">
        <v>0</v>
      </c>
      <c r="C36" s="7">
        <v>0</v>
      </c>
      <c r="D36" s="7">
        <v>0</v>
      </c>
      <c r="E36" s="7">
        <v>0</v>
      </c>
      <c r="F36" s="7">
        <f>B36-C36-D36-E36</f>
        <v>0</v>
      </c>
      <c r="G36" s="7">
        <v>0</v>
      </c>
      <c r="H36" s="7">
        <v>0</v>
      </c>
      <c r="I36" s="7">
        <v>0</v>
      </c>
      <c r="J36" s="7">
        <v>0</v>
      </c>
      <c r="K36" s="7">
        <f>G36-H36-I36-J36</f>
        <v>0</v>
      </c>
      <c r="L36" s="3"/>
      <c r="M36" s="4">
        <f>G36-B36</f>
        <v>0</v>
      </c>
      <c r="N36" s="3"/>
      <c r="O36" s="4">
        <f>K36-F36</f>
        <v>0</v>
      </c>
    </row>
    <row r="37" spans="2:13" s="8" customFormat="1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s="8" customFormat="1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s="8" customFormat="1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s="8" customFormat="1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s="8" customFormat="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s="8" customFormat="1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9:14" ht="15">
      <c r="I43" s="2"/>
      <c r="J43" s="2"/>
      <c r="K43" s="2"/>
      <c r="L43" s="2"/>
      <c r="M43" s="2"/>
      <c r="N43" s="8"/>
    </row>
    <row r="44" spans="9:14" ht="15">
      <c r="I44" s="2"/>
      <c r="J44" s="2"/>
      <c r="K44" s="2"/>
      <c r="L44" s="2"/>
      <c r="M44" s="2"/>
      <c r="N44" s="8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2016-03-17T11:47:47Z</cp:lastPrinted>
  <dcterms:created xsi:type="dcterms:W3CDTF">2016-03-17T11:46:14Z</dcterms:created>
  <dcterms:modified xsi:type="dcterms:W3CDTF">2016-03-23T06:10:19Z</dcterms:modified>
  <cp:category/>
  <cp:version/>
  <cp:contentType/>
  <cp:contentStatus/>
</cp:coreProperties>
</file>