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6210"/>
  </bookViews>
  <sheets>
    <sheet name="Лист1" sheetId="1" r:id="rId1"/>
  </sheets>
  <definedNames>
    <definedName name="_xlnm.Print_Area" localSheetId="0">Лист1!$A$1:$Q$37</definedName>
  </definedNames>
  <calcPr calcId="145621"/>
</workbook>
</file>

<file path=xl/calcChain.xml><?xml version="1.0" encoding="utf-8"?>
<calcChain xmlns="http://schemas.openxmlformats.org/spreadsheetml/2006/main">
  <c r="M13" i="1" l="1"/>
  <c r="G8" i="1"/>
  <c r="F8" i="1"/>
  <c r="F9" i="1" s="1"/>
  <c r="F11" i="1"/>
  <c r="G14" i="1"/>
  <c r="G37" i="1"/>
  <c r="G36" i="1"/>
  <c r="G35" i="1"/>
  <c r="G33" i="1"/>
  <c r="G31" i="1"/>
  <c r="G30" i="1" s="1"/>
  <c r="G29" i="1"/>
  <c r="G28" i="1"/>
  <c r="G27" i="1"/>
  <c r="G26" i="1"/>
  <c r="G25" i="1"/>
  <c r="G23" i="1"/>
  <c r="G22" i="1"/>
  <c r="G21" i="1"/>
  <c r="G19" i="1"/>
  <c r="G18" i="1"/>
  <c r="G17" i="1"/>
  <c r="G16" i="1" s="1"/>
  <c r="G12" i="1"/>
  <c r="F6" i="1" l="1"/>
  <c r="G24" i="1"/>
  <c r="G11" i="1"/>
  <c r="N18" i="1"/>
  <c r="M37" i="1" l="1"/>
  <c r="M36" i="1"/>
  <c r="M35" i="1"/>
  <c r="M33" i="1"/>
  <c r="M31" i="1"/>
  <c r="M29" i="1"/>
  <c r="M28" i="1"/>
  <c r="M26" i="1"/>
  <c r="M25" i="1"/>
  <c r="M22" i="1"/>
  <c r="M18" i="1"/>
  <c r="M17" i="1"/>
  <c r="M14" i="1"/>
  <c r="M12" i="1"/>
  <c r="L30" i="1"/>
  <c r="L27" i="1"/>
  <c r="L24" i="1"/>
  <c r="L16" i="1"/>
  <c r="L11" i="1"/>
  <c r="L8" i="1" s="1"/>
  <c r="L9" i="1" l="1"/>
  <c r="L6" i="1"/>
  <c r="E24" i="1" l="1"/>
  <c r="D24" i="1"/>
  <c r="C24" i="1"/>
  <c r="B24" i="1"/>
  <c r="M16" i="1" l="1"/>
  <c r="M11" i="1" l="1"/>
  <c r="O37" i="1"/>
  <c r="N37" i="1"/>
  <c r="O36" i="1"/>
  <c r="O35" i="1"/>
  <c r="N35" i="1"/>
  <c r="O33" i="1"/>
  <c r="N33" i="1"/>
  <c r="Q32" i="1"/>
  <c r="O32" i="1"/>
  <c r="O31" i="1"/>
  <c r="N31" i="1"/>
  <c r="M30" i="1"/>
  <c r="K30" i="1"/>
  <c r="J30" i="1"/>
  <c r="I30" i="1"/>
  <c r="H30" i="1"/>
  <c r="E30" i="1"/>
  <c r="D30" i="1"/>
  <c r="C30" i="1"/>
  <c r="B30" i="1"/>
  <c r="O29" i="1"/>
  <c r="N29" i="1"/>
  <c r="O28" i="1"/>
  <c r="N28" i="1"/>
  <c r="K27" i="1"/>
  <c r="J27" i="1"/>
  <c r="I27" i="1"/>
  <c r="H27" i="1"/>
  <c r="E27" i="1"/>
  <c r="D27" i="1"/>
  <c r="C27" i="1"/>
  <c r="B27" i="1"/>
  <c r="O26" i="1"/>
  <c r="N26" i="1"/>
  <c r="O25" i="1"/>
  <c r="N25" i="1"/>
  <c r="M24" i="1"/>
  <c r="K24" i="1"/>
  <c r="J24" i="1"/>
  <c r="I24" i="1"/>
  <c r="H24" i="1"/>
  <c r="O23" i="1"/>
  <c r="N23" i="1"/>
  <c r="O22" i="1"/>
  <c r="N22" i="1"/>
  <c r="O21" i="1"/>
  <c r="N21" i="1"/>
  <c r="M21" i="1"/>
  <c r="O19" i="1"/>
  <c r="N19" i="1"/>
  <c r="M19" i="1"/>
  <c r="O18" i="1"/>
  <c r="O17" i="1"/>
  <c r="K16" i="1"/>
  <c r="J16" i="1"/>
  <c r="I16" i="1"/>
  <c r="H16" i="1"/>
  <c r="E16" i="1"/>
  <c r="D16" i="1"/>
  <c r="C16" i="1"/>
  <c r="B16" i="1"/>
  <c r="O14" i="1"/>
  <c r="N14" i="1"/>
  <c r="Q14" i="1"/>
  <c r="O13" i="1"/>
  <c r="N13" i="1"/>
  <c r="Q13" i="1"/>
  <c r="O12" i="1"/>
  <c r="N12" i="1"/>
  <c r="P12" i="1"/>
  <c r="K11" i="1"/>
  <c r="K8" i="1" s="1"/>
  <c r="J11" i="1"/>
  <c r="J8" i="1" s="1"/>
  <c r="I11" i="1"/>
  <c r="I8" i="1" s="1"/>
  <c r="H11" i="1"/>
  <c r="H8" i="1" s="1"/>
  <c r="E11" i="1"/>
  <c r="E8" i="1" s="1"/>
  <c r="D11" i="1"/>
  <c r="D8" i="1" s="1"/>
  <c r="D6" i="1" s="1"/>
  <c r="C11" i="1"/>
  <c r="C8" i="1" s="1"/>
  <c r="B11" i="1"/>
  <c r="B8" i="1" s="1"/>
  <c r="M8" i="1" l="1"/>
  <c r="K9" i="1"/>
  <c r="I9" i="1"/>
  <c r="P24" i="1"/>
  <c r="M27" i="1"/>
  <c r="Q30" i="1"/>
  <c r="O16" i="1"/>
  <c r="Q21" i="1"/>
  <c r="Q22" i="1"/>
  <c r="Q23" i="1"/>
  <c r="H9" i="1"/>
  <c r="H6" i="1"/>
  <c r="M6" i="1"/>
  <c r="I6" i="1"/>
  <c r="O11" i="1"/>
  <c r="Q33" i="1"/>
  <c r="Q35" i="1"/>
  <c r="Q36" i="1"/>
  <c r="Q37" i="1"/>
  <c r="O30" i="1"/>
  <c r="Q31" i="1"/>
  <c r="O27" i="1"/>
  <c r="C9" i="1"/>
  <c r="Q28" i="1"/>
  <c r="Q29" i="1"/>
  <c r="D9" i="1"/>
  <c r="Q25" i="1"/>
  <c r="Q26" i="1"/>
  <c r="O24" i="1"/>
  <c r="Q16" i="1"/>
  <c r="J9" i="1"/>
  <c r="J6" i="1"/>
  <c r="K6" i="1"/>
  <c r="E9" i="1"/>
  <c r="E6" i="1"/>
  <c r="B9" i="1"/>
  <c r="B6" i="1"/>
  <c r="C6" i="1"/>
  <c r="N8" i="1"/>
  <c r="N11" i="1"/>
  <c r="Q12" i="1"/>
  <c r="P13" i="1"/>
  <c r="P14" i="1"/>
  <c r="Q17" i="1"/>
  <c r="Q18" i="1"/>
  <c r="P21" i="1"/>
  <c r="P22" i="1"/>
  <c r="P23" i="1"/>
  <c r="N24" i="1"/>
  <c r="P25" i="1"/>
  <c r="P26" i="1"/>
  <c r="N27" i="1"/>
  <c r="P28" i="1"/>
  <c r="P29" i="1"/>
  <c r="N30" i="1"/>
  <c r="P31" i="1"/>
  <c r="P33" i="1"/>
  <c r="P35" i="1"/>
  <c r="P37" i="1"/>
  <c r="O8" i="1"/>
  <c r="G9" i="1" l="1"/>
  <c r="G6" i="1"/>
  <c r="P30" i="1"/>
  <c r="Q24" i="1"/>
  <c r="M9" i="1"/>
  <c r="O9" i="1"/>
  <c r="P27" i="1"/>
  <c r="N9" i="1"/>
  <c r="Q27" i="1"/>
  <c r="Q8" i="1"/>
  <c r="O6" i="1"/>
  <c r="P11" i="1"/>
  <c r="P8" i="1"/>
  <c r="Q11" i="1"/>
  <c r="N6" i="1"/>
  <c r="P6" i="1" l="1"/>
  <c r="Q6" i="1"/>
  <c r="P9" i="1"/>
  <c r="Q9" i="1"/>
</calcChain>
</file>

<file path=xl/sharedStrings.xml><?xml version="1.0" encoding="utf-8"?>
<sst xmlns="http://schemas.openxmlformats.org/spreadsheetml/2006/main" count="65" uniqueCount="39">
  <si>
    <t>Динамика поступлений  по УФНС России по Томской области</t>
  </si>
  <si>
    <t>Темп роста по общей сумме поступлений, %</t>
  </si>
  <si>
    <t>Увели-чение, (снижение) млн.руб.</t>
  </si>
  <si>
    <t>Темп роста без переданных,%</t>
  </si>
  <si>
    <t>Показатели</t>
  </si>
  <si>
    <t>МРИ 1</t>
  </si>
  <si>
    <t>МРИ 2</t>
  </si>
  <si>
    <t>Другие МРИ по КН</t>
  </si>
  <si>
    <t>Всего поступило в бюджетную систему с учетом страховых взносов</t>
  </si>
  <si>
    <t xml:space="preserve">               в том числе:</t>
  </si>
  <si>
    <t>Поступило в бюджетную систему РФ без страховых взносов</t>
  </si>
  <si>
    <t>Поступило в бюджетную систему РФ без страховых взносов и НДПИ</t>
  </si>
  <si>
    <t xml:space="preserve">   Налоги и сборы в консолидированный бюджет РФ</t>
  </si>
  <si>
    <t xml:space="preserve">               в федеральный бюджет</t>
  </si>
  <si>
    <t xml:space="preserve">                    в КБ  субъекта</t>
  </si>
  <si>
    <t xml:space="preserve">               в  т.ч.      в местные бюджеты</t>
  </si>
  <si>
    <t xml:space="preserve">                               из них:</t>
  </si>
  <si>
    <t xml:space="preserve">     Налог на прибыль организаций</t>
  </si>
  <si>
    <t xml:space="preserve">      НДФЛ в КБ субъекта РФ</t>
  </si>
  <si>
    <t>X</t>
  </si>
  <si>
    <t xml:space="preserve">      Налоги на совокупный доход</t>
  </si>
  <si>
    <t xml:space="preserve">      НДС</t>
  </si>
  <si>
    <t xml:space="preserve">      НДС на товары, ввозимые на территорию РФ </t>
  </si>
  <si>
    <t xml:space="preserve">      Акцизы по товарам, производимым на территории РФ</t>
  </si>
  <si>
    <t xml:space="preserve">      НДПИ </t>
  </si>
  <si>
    <t xml:space="preserve">          из него НДПИ нефть</t>
  </si>
  <si>
    <t xml:space="preserve">                    в консолидированный бюджет субъекта</t>
  </si>
  <si>
    <r>
      <t xml:space="preserve">Имущественные налоги </t>
    </r>
    <r>
      <rPr>
        <sz val="8"/>
        <rFont val="Arial Cyr"/>
        <charset val="204"/>
      </rPr>
      <t>(налог на имущество организаций и физических лиц, транспортный налог, земельный налог, налог на игорный бизнес)</t>
    </r>
  </si>
  <si>
    <t>в т.ч.</t>
  </si>
  <si>
    <t>Налог на имущество организаций                    в КБ  субъекта</t>
  </si>
  <si>
    <t>Государственные внебюджетные фонды (за счет ЕСН, без расходов на государственное социальное страхование, а также за счет налогов со специальным налоговым режимом)</t>
  </si>
  <si>
    <t>Страховые взносы на обязательное социальное страхование в РФ*</t>
  </si>
  <si>
    <t>На 01.03.2019г.</t>
  </si>
  <si>
    <t>На 01.03.2019г. без переданных</t>
  </si>
  <si>
    <t>2019 год</t>
  </si>
  <si>
    <t>Межрайонные по КН</t>
  </si>
  <si>
    <t>На 01.03.2020г.</t>
  </si>
  <si>
    <t>На 01.03.2020г. без переданных</t>
  </si>
  <si>
    <t>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</si>
</sst>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1" applyFill="1"/>
    <xf numFmtId="164" fontId="1" fillId="0" borderId="0" xfId="1" applyNumberFormat="1" applyFill="1"/>
    <xf numFmtId="0" fontId="1" fillId="0" borderId="1" xfId="1" applyFill="1" applyBorder="1"/>
    <xf numFmtId="164" fontId="0" fillId="0" borderId="1" xfId="1" applyNumberFormat="1" applyFont="1" applyFill="1" applyBorder="1" applyAlignment="1">
      <alignment wrapText="1" shrinkToFit="1"/>
    </xf>
    <xf numFmtId="164" fontId="1" fillId="0" borderId="1" xfId="1" applyNumberFormat="1" applyFill="1" applyBorder="1"/>
    <xf numFmtId="164" fontId="1" fillId="0" borderId="1" xfId="1" applyNumberFormat="1" applyFill="1" applyBorder="1" applyAlignment="1">
      <alignment wrapText="1" shrinkToFit="1"/>
    </xf>
    <xf numFmtId="164" fontId="3" fillId="0" borderId="1" xfId="1" applyNumberFormat="1" applyFont="1" applyFill="1" applyBorder="1"/>
    <xf numFmtId="165" fontId="3" fillId="0" borderId="1" xfId="1" applyNumberFormat="1" applyFont="1" applyFill="1" applyBorder="1"/>
    <xf numFmtId="166" fontId="3" fillId="0" borderId="1" xfId="1" applyNumberFormat="1" applyFont="1" applyFill="1" applyBorder="1"/>
    <xf numFmtId="0" fontId="7" fillId="0" borderId="1" xfId="1" applyFont="1" applyFill="1" applyBorder="1"/>
    <xf numFmtId="0" fontId="3" fillId="0" borderId="1" xfId="1" applyFont="1" applyFill="1" applyBorder="1"/>
    <xf numFmtId="165" fontId="1" fillId="0" borderId="1" xfId="1" applyNumberFormat="1" applyFont="1" applyFill="1" applyBorder="1"/>
    <xf numFmtId="0" fontId="3" fillId="0" borderId="1" xfId="1" applyFont="1" applyFill="1" applyBorder="1" applyAlignment="1">
      <alignment wrapText="1" shrinkToFit="1"/>
    </xf>
    <xf numFmtId="165" fontId="5" fillId="0" borderId="1" xfId="1" applyNumberFormat="1" applyFont="1" applyFill="1" applyBorder="1"/>
    <xf numFmtId="0" fontId="9" fillId="0" borderId="1" xfId="1" applyFont="1" applyFill="1" applyBorder="1" applyAlignment="1">
      <alignment wrapText="1" shrinkToFit="1"/>
    </xf>
    <xf numFmtId="164" fontId="3" fillId="0" borderId="1" xfId="1" applyNumberFormat="1" applyFont="1" applyFill="1" applyBorder="1" applyAlignment="1">
      <alignment horizontal="right"/>
    </xf>
    <xf numFmtId="0" fontId="5" fillId="0" borderId="0" xfId="1" applyFont="1" applyFill="1"/>
    <xf numFmtId="0" fontId="1" fillId="0" borderId="1" xfId="1" applyFont="1" applyFill="1" applyBorder="1" applyAlignment="1">
      <alignment wrapText="1" shrinkToFit="1"/>
    </xf>
    <xf numFmtId="49" fontId="1" fillId="0" borderId="1" xfId="1" applyNumberFormat="1" applyFill="1" applyBorder="1" applyAlignment="1">
      <alignment horizontal="right"/>
    </xf>
    <xf numFmtId="49" fontId="1" fillId="0" borderId="1" xfId="1" applyNumberFormat="1" applyFill="1" applyBorder="1" applyAlignment="1">
      <alignment horizontal="center"/>
    </xf>
    <xf numFmtId="0" fontId="3" fillId="0" borderId="1" xfId="1" applyNumberFormat="1" applyFont="1" applyFill="1" applyBorder="1" applyAlignment="1">
      <alignment horizontal="right"/>
    </xf>
    <xf numFmtId="0" fontId="0" fillId="0" borderId="0" xfId="1" applyFont="1" applyFill="1"/>
    <xf numFmtId="0" fontId="3" fillId="0" borderId="1" xfId="0" applyFont="1" applyFill="1" applyBorder="1" applyAlignment="1">
      <alignment wrapText="1" shrinkToFit="1"/>
    </xf>
    <xf numFmtId="0" fontId="4" fillId="0" borderId="1" xfId="0" applyFont="1" applyFill="1" applyBorder="1" applyAlignment="1">
      <alignment wrapText="1" shrinkToFit="1"/>
    </xf>
    <xf numFmtId="0" fontId="5" fillId="0" borderId="1" xfId="1" applyFont="1" applyFill="1" applyBorder="1"/>
    <xf numFmtId="164" fontId="5" fillId="0" borderId="1" xfId="1" applyNumberFormat="1" applyFont="1" applyFill="1" applyBorder="1"/>
    <xf numFmtId="165" fontId="6" fillId="0" borderId="1" xfId="1" applyNumberFormat="1" applyFont="1" applyFill="1" applyBorder="1"/>
    <xf numFmtId="166" fontId="6" fillId="0" borderId="1" xfId="1" applyNumberFormat="1" applyFont="1" applyFill="1" applyBorder="1"/>
    <xf numFmtId="164" fontId="8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wrapText="1" shrinkToFit="1"/>
    </xf>
    <xf numFmtId="164" fontId="6" fillId="0" borderId="1" xfId="1" applyNumberFormat="1" applyFont="1" applyFill="1" applyBorder="1"/>
    <xf numFmtId="0" fontId="9" fillId="0" borderId="1" xfId="0" applyFont="1" applyFill="1" applyBorder="1" applyAlignment="1">
      <alignment wrapText="1" shrinkToFit="1"/>
    </xf>
    <xf numFmtId="164" fontId="1" fillId="0" borderId="1" xfId="1" applyNumberFormat="1" applyFont="1" applyFill="1" applyBorder="1"/>
    <xf numFmtId="164" fontId="1" fillId="0" borderId="4" xfId="1" applyNumberFormat="1" applyFill="1" applyBorder="1" applyAlignment="1">
      <alignment horizontal="center" wrapText="1" shrinkToFit="1"/>
    </xf>
    <xf numFmtId="164" fontId="1" fillId="0" borderId="5" xfId="1" applyNumberFormat="1" applyFill="1" applyBorder="1" applyAlignment="1">
      <alignment horizontal="center" wrapText="1" shrinkToFit="1"/>
    </xf>
    <xf numFmtId="164" fontId="0" fillId="0" borderId="2" xfId="1" applyNumberFormat="1" applyFont="1" applyFill="1" applyBorder="1" applyAlignment="1">
      <alignment horizontal="center"/>
    </xf>
    <xf numFmtId="164" fontId="1" fillId="0" borderId="3" xfId="1" applyNumberFormat="1" applyFill="1" applyBorder="1" applyAlignment="1">
      <alignment horizontal="center"/>
    </xf>
    <xf numFmtId="164" fontId="2" fillId="0" borderId="4" xfId="1" applyNumberFormat="1" applyFont="1" applyFill="1" applyBorder="1" applyAlignment="1">
      <alignment horizontal="center" wrapText="1" shrinkToFit="1"/>
    </xf>
    <xf numFmtId="164" fontId="2" fillId="0" borderId="5" xfId="1" applyNumberFormat="1" applyFont="1" applyFill="1" applyBorder="1" applyAlignment="1">
      <alignment horizontal="center" wrapText="1" shrinkToFit="1"/>
    </xf>
    <xf numFmtId="0" fontId="2" fillId="0" borderId="1" xfId="1" applyFont="1" applyFill="1" applyBorder="1" applyAlignment="1">
      <alignment horizontal="center" wrapText="1" shrinkToFi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73"/>
  <sheetViews>
    <sheetView tabSelected="1" view="pageBreakPreview" zoomScale="90" zoomScaleNormal="100" zoomScaleSheetLayoutView="90" workbookViewId="0">
      <selection activeCell="N4" sqref="N4:N5"/>
    </sheetView>
  </sheetViews>
  <sheetFormatPr defaultRowHeight="12.75" x14ac:dyDescent="0.2"/>
  <cols>
    <col min="1" max="1" width="33.28515625" style="1" customWidth="1"/>
    <col min="2" max="2" width="12.140625" style="2" customWidth="1"/>
    <col min="3" max="3" width="9.7109375" style="2" hidden="1" customWidth="1"/>
    <col min="4" max="4" width="11.28515625" style="2" customWidth="1"/>
    <col min="5" max="6" width="8.140625" style="2" customWidth="1"/>
    <col min="7" max="7" width="13.7109375" style="2" customWidth="1"/>
    <col min="8" max="8" width="13.28515625" style="2" customWidth="1"/>
    <col min="9" max="9" width="9.85546875" style="2" hidden="1" customWidth="1"/>
    <col min="10" max="10" width="12.7109375" style="2" customWidth="1"/>
    <col min="11" max="12" width="9" style="2" customWidth="1"/>
    <col min="13" max="13" width="13.85546875" style="2" customWidth="1"/>
    <col min="14" max="14" width="11.7109375" style="2" customWidth="1"/>
    <col min="15" max="15" width="11.5703125" style="2" customWidth="1"/>
    <col min="16" max="16" width="11.28515625" style="1" customWidth="1"/>
    <col min="17" max="17" width="11.7109375" style="1" customWidth="1"/>
    <col min="18" max="16384" width="9.140625" style="1"/>
  </cols>
  <sheetData>
    <row r="2" spans="1:17" x14ac:dyDescent="0.2">
      <c r="B2" s="2" t="s">
        <v>0</v>
      </c>
    </row>
    <row r="4" spans="1:17" ht="15" x14ac:dyDescent="0.25">
      <c r="A4" s="3"/>
      <c r="B4" s="36" t="s">
        <v>34</v>
      </c>
      <c r="C4" s="37"/>
      <c r="D4" s="37"/>
      <c r="E4" s="37"/>
      <c r="F4" s="37"/>
      <c r="G4" s="37"/>
      <c r="H4" s="36" t="s">
        <v>38</v>
      </c>
      <c r="I4" s="37"/>
      <c r="J4" s="37"/>
      <c r="K4" s="37"/>
      <c r="L4" s="37"/>
      <c r="M4" s="37"/>
      <c r="N4" s="38" t="s">
        <v>1</v>
      </c>
      <c r="O4" s="34" t="s">
        <v>2</v>
      </c>
      <c r="P4" s="40" t="s">
        <v>3</v>
      </c>
      <c r="Q4" s="34" t="s">
        <v>2</v>
      </c>
    </row>
    <row r="5" spans="1:17" ht="60" x14ac:dyDescent="0.25">
      <c r="A5" s="3" t="s">
        <v>4</v>
      </c>
      <c r="B5" s="4" t="s">
        <v>32</v>
      </c>
      <c r="C5" s="5" t="s">
        <v>5</v>
      </c>
      <c r="D5" s="5" t="s">
        <v>6</v>
      </c>
      <c r="E5" s="6" t="s">
        <v>7</v>
      </c>
      <c r="F5" s="6" t="s">
        <v>35</v>
      </c>
      <c r="G5" s="4" t="s">
        <v>33</v>
      </c>
      <c r="H5" s="4" t="s">
        <v>36</v>
      </c>
      <c r="I5" s="5" t="s">
        <v>5</v>
      </c>
      <c r="J5" s="5" t="s">
        <v>6</v>
      </c>
      <c r="K5" s="6" t="s">
        <v>7</v>
      </c>
      <c r="L5" s="6" t="s">
        <v>35</v>
      </c>
      <c r="M5" s="4" t="s">
        <v>37</v>
      </c>
      <c r="N5" s="39"/>
      <c r="O5" s="35"/>
      <c r="P5" s="40"/>
      <c r="Q5" s="35"/>
    </row>
    <row r="6" spans="1:17" ht="45" customHeight="1" x14ac:dyDescent="0.2">
      <c r="A6" s="23" t="s">
        <v>8</v>
      </c>
      <c r="B6" s="7">
        <f>B8+B37</f>
        <v>39419.5</v>
      </c>
      <c r="C6" s="7">
        <f t="shared" ref="C6:F6" si="0">C8+C37</f>
        <v>0.04</v>
      </c>
      <c r="D6" s="7">
        <f t="shared" si="0"/>
        <v>23221.599999999999</v>
      </c>
      <c r="E6" s="7">
        <f t="shared" si="0"/>
        <v>469.5</v>
      </c>
      <c r="F6" s="7">
        <f t="shared" si="0"/>
        <v>740.9</v>
      </c>
      <c r="G6" s="7">
        <f t="shared" ref="G6" si="1">G8+G37</f>
        <v>14987.400000000001</v>
      </c>
      <c r="H6" s="7">
        <f>H8+H37</f>
        <v>41030.5</v>
      </c>
      <c r="I6" s="7">
        <f t="shared" ref="I6:M6" si="2">I8+I37</f>
        <v>0</v>
      </c>
      <c r="J6" s="7">
        <f t="shared" si="2"/>
        <v>22216.799999999999</v>
      </c>
      <c r="K6" s="7">
        <f t="shared" si="2"/>
        <v>588</v>
      </c>
      <c r="L6" s="7">
        <f t="shared" si="2"/>
        <v>2850.9</v>
      </c>
      <c r="M6" s="7">
        <f t="shared" si="2"/>
        <v>15374.800000000001</v>
      </c>
      <c r="N6" s="8">
        <f>H6/B6</f>
        <v>1.0408680982762339</v>
      </c>
      <c r="O6" s="9">
        <f>H6-B6</f>
        <v>1611</v>
      </c>
      <c r="P6" s="8">
        <f>M6/G6</f>
        <v>1.0258483793052831</v>
      </c>
      <c r="Q6" s="9">
        <f>M6-G6</f>
        <v>387.39999999999964</v>
      </c>
    </row>
    <row r="7" spans="1:17" x14ac:dyDescent="0.2">
      <c r="A7" s="3" t="s">
        <v>9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8"/>
      <c r="O7" s="9"/>
      <c r="P7" s="8"/>
      <c r="Q7" s="9"/>
    </row>
    <row r="8" spans="1:17" ht="25.5" x14ac:dyDescent="0.2">
      <c r="A8" s="23" t="s">
        <v>10</v>
      </c>
      <c r="B8" s="7">
        <f>B11+B36</f>
        <v>33499.5</v>
      </c>
      <c r="C8" s="7">
        <f t="shared" ref="C8:L8" si="3">C11+C36</f>
        <v>0.04</v>
      </c>
      <c r="D8" s="7">
        <f t="shared" si="3"/>
        <v>23221.599999999999</v>
      </c>
      <c r="E8" s="7">
        <f t="shared" si="3"/>
        <v>469.5</v>
      </c>
      <c r="F8" s="7">
        <f t="shared" si="3"/>
        <v>740.9</v>
      </c>
      <c r="G8" s="7">
        <f>G11</f>
        <v>9067.4000000000015</v>
      </c>
      <c r="H8" s="7">
        <f t="shared" si="3"/>
        <v>34372.5</v>
      </c>
      <c r="I8" s="7">
        <f t="shared" si="3"/>
        <v>0</v>
      </c>
      <c r="J8" s="7">
        <f t="shared" si="3"/>
        <v>22216.799999999999</v>
      </c>
      <c r="K8" s="7">
        <f t="shared" si="3"/>
        <v>588</v>
      </c>
      <c r="L8" s="7">
        <f t="shared" si="3"/>
        <v>2850.9</v>
      </c>
      <c r="M8" s="7">
        <f>H8-I8-J8-K8-L8</f>
        <v>8716.8000000000011</v>
      </c>
      <c r="N8" s="8">
        <f>H8/B8</f>
        <v>1.0260600904491113</v>
      </c>
      <c r="O8" s="9">
        <f>H8-B8</f>
        <v>873</v>
      </c>
      <c r="P8" s="8">
        <f>M8/G8</f>
        <v>0.96133400974921146</v>
      </c>
      <c r="Q8" s="9">
        <f>M8-G8</f>
        <v>-350.60000000000036</v>
      </c>
    </row>
    <row r="9" spans="1:17" ht="38.25" x14ac:dyDescent="0.2">
      <c r="A9" s="23" t="s">
        <v>11</v>
      </c>
      <c r="B9" s="7">
        <f>B8-B27</f>
        <v>15997.3</v>
      </c>
      <c r="C9" s="7">
        <f t="shared" ref="C9:M9" si="4">C8-C27</f>
        <v>0.04</v>
      </c>
      <c r="D9" s="7">
        <f t="shared" si="4"/>
        <v>6987.9999999999982</v>
      </c>
      <c r="E9" s="7">
        <f t="shared" si="4"/>
        <v>469.5</v>
      </c>
      <c r="F9" s="7">
        <f t="shared" si="4"/>
        <v>740.9</v>
      </c>
      <c r="G9" s="7">
        <f t="shared" ref="G9" si="5">G8-G27</f>
        <v>8123.8000000000011</v>
      </c>
      <c r="H9" s="7">
        <f t="shared" si="4"/>
        <v>16113.699999999997</v>
      </c>
      <c r="I9" s="7">
        <f t="shared" si="4"/>
        <v>0</v>
      </c>
      <c r="J9" s="7">
        <f t="shared" si="4"/>
        <v>5411.5</v>
      </c>
      <c r="K9" s="7">
        <f t="shared" si="4"/>
        <v>588</v>
      </c>
      <c r="L9" s="7">
        <f t="shared" si="4"/>
        <v>2069.6999999999998</v>
      </c>
      <c r="M9" s="7">
        <f t="shared" si="4"/>
        <v>8044.5</v>
      </c>
      <c r="N9" s="8">
        <f>H9/B9</f>
        <v>1.0072762278634517</v>
      </c>
      <c r="O9" s="9">
        <f>H9-B9</f>
        <v>116.39999999999782</v>
      </c>
      <c r="P9" s="8">
        <f>M9/G9</f>
        <v>0.99023855831015029</v>
      </c>
      <c r="Q9" s="9">
        <f>M9-G9</f>
        <v>-79.300000000001091</v>
      </c>
    </row>
    <row r="10" spans="1:17" x14ac:dyDescent="0.2">
      <c r="A10" s="3" t="s">
        <v>9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8"/>
      <c r="O10" s="9"/>
      <c r="P10" s="8"/>
      <c r="Q10" s="9"/>
    </row>
    <row r="11" spans="1:17" ht="47.25" x14ac:dyDescent="0.25">
      <c r="A11" s="24" t="s">
        <v>12</v>
      </c>
      <c r="B11" s="7">
        <f>SUM(B12:B13)</f>
        <v>33499.5</v>
      </c>
      <c r="C11" s="7">
        <f>SUM(C12:C13)</f>
        <v>0.04</v>
      </c>
      <c r="D11" s="7">
        <f>SUM(D12:D13)</f>
        <v>23221.599999999999</v>
      </c>
      <c r="E11" s="7">
        <f>SUM(E12:E13)</f>
        <v>469.5</v>
      </c>
      <c r="F11" s="7">
        <f>SUM(F12:F13)</f>
        <v>740.9</v>
      </c>
      <c r="G11" s="7">
        <f t="shared" ref="G11" si="6">SUM(G12:G13)</f>
        <v>9067.4000000000015</v>
      </c>
      <c r="H11" s="7">
        <f t="shared" ref="H11:L11" si="7">SUM(H12:H13)</f>
        <v>34372.5</v>
      </c>
      <c r="I11" s="7">
        <f t="shared" si="7"/>
        <v>0</v>
      </c>
      <c r="J11" s="7">
        <f t="shared" si="7"/>
        <v>22216.799999999999</v>
      </c>
      <c r="K11" s="7">
        <f t="shared" si="7"/>
        <v>588</v>
      </c>
      <c r="L11" s="7">
        <f t="shared" si="7"/>
        <v>2850.9</v>
      </c>
      <c r="M11" s="7">
        <f t="shared" ref="M11" si="8">SUM(M12:M13)</f>
        <v>8716.7999999999993</v>
      </c>
      <c r="N11" s="8">
        <f>H11/B11</f>
        <v>1.0260600904491113</v>
      </c>
      <c r="O11" s="9">
        <f>H11-B11</f>
        <v>873</v>
      </c>
      <c r="P11" s="8">
        <f>M11/G11</f>
        <v>0.96133400974921124</v>
      </c>
      <c r="Q11" s="9">
        <f>M11-G11</f>
        <v>-350.60000000000218</v>
      </c>
    </row>
    <row r="12" spans="1:17" s="17" customFormat="1" x14ac:dyDescent="0.2">
      <c r="A12" s="25" t="s">
        <v>13</v>
      </c>
      <c r="B12" s="26">
        <v>27756.7</v>
      </c>
      <c r="C12" s="26">
        <v>0</v>
      </c>
      <c r="D12" s="26">
        <v>22871.3</v>
      </c>
      <c r="E12" s="26">
        <v>284.89999999999998</v>
      </c>
      <c r="F12" s="26">
        <v>708.6</v>
      </c>
      <c r="G12" s="33">
        <f>B12-C12-D12-E12-F12</f>
        <v>3891.9000000000019</v>
      </c>
      <c r="H12" s="26">
        <v>29555.599999999999</v>
      </c>
      <c r="I12" s="26"/>
      <c r="J12" s="26">
        <v>22232.799999999999</v>
      </c>
      <c r="K12" s="26">
        <v>456.1</v>
      </c>
      <c r="L12" s="26">
        <v>2767.8</v>
      </c>
      <c r="M12" s="26">
        <f>H12-I12-J12-K12-L12</f>
        <v>4098.8999999999987</v>
      </c>
      <c r="N12" s="27">
        <f>H12/B12</f>
        <v>1.0648095775074125</v>
      </c>
      <c r="O12" s="28">
        <f>H12-B12</f>
        <v>1798.8999999999978</v>
      </c>
      <c r="P12" s="27">
        <f>M12/G12</f>
        <v>1.0531873891929384</v>
      </c>
      <c r="Q12" s="28">
        <f>M12-G12</f>
        <v>206.99999999999682</v>
      </c>
    </row>
    <row r="13" spans="1:17" x14ac:dyDescent="0.2">
      <c r="A13" s="10" t="s">
        <v>14</v>
      </c>
      <c r="B13" s="5">
        <v>5742.8</v>
      </c>
      <c r="C13" s="5">
        <v>0.04</v>
      </c>
      <c r="D13" s="5">
        <v>350.3</v>
      </c>
      <c r="E13" s="5">
        <v>184.6</v>
      </c>
      <c r="F13" s="5">
        <v>32.299999999999997</v>
      </c>
      <c r="G13" s="33">
        <v>5175.5</v>
      </c>
      <c r="H13" s="5">
        <v>4816.8999999999996</v>
      </c>
      <c r="I13" s="5"/>
      <c r="J13" s="5">
        <v>-16</v>
      </c>
      <c r="K13" s="5">
        <v>131.9</v>
      </c>
      <c r="L13" s="5">
        <v>83.1</v>
      </c>
      <c r="M13" s="33">
        <f t="shared" ref="M13:M14" si="9">H13-I13-J13-K13-L13</f>
        <v>4617.8999999999996</v>
      </c>
      <c r="N13" s="8">
        <f>H13/B13</f>
        <v>0.83877202758236391</v>
      </c>
      <c r="O13" s="9">
        <f>H13-B13</f>
        <v>-925.90000000000055</v>
      </c>
      <c r="P13" s="8">
        <f>M13/G13</f>
        <v>0.89226161723504971</v>
      </c>
      <c r="Q13" s="9">
        <f>M13-G13</f>
        <v>-557.60000000000036</v>
      </c>
    </row>
    <row r="14" spans="1:17" x14ac:dyDescent="0.2">
      <c r="A14" s="10" t="s">
        <v>15</v>
      </c>
      <c r="B14" s="5">
        <v>1411.5</v>
      </c>
      <c r="C14" s="5">
        <v>0</v>
      </c>
      <c r="D14" s="5">
        <v>0.4</v>
      </c>
      <c r="E14" s="5">
        <v>0</v>
      </c>
      <c r="F14" s="5">
        <v>0</v>
      </c>
      <c r="G14" s="33">
        <f t="shared" ref="G14" si="10">B14-C14-D14-E14-F14</f>
        <v>1411.1</v>
      </c>
      <c r="H14" s="5">
        <v>1400.3</v>
      </c>
      <c r="I14" s="5"/>
      <c r="J14" s="5">
        <v>0.6</v>
      </c>
      <c r="K14" s="5">
        <v>0</v>
      </c>
      <c r="L14" s="5">
        <v>0</v>
      </c>
      <c r="M14" s="33">
        <f t="shared" si="9"/>
        <v>1399.7</v>
      </c>
      <c r="N14" s="8">
        <f>H14/B14</f>
        <v>0.99206517888770807</v>
      </c>
      <c r="O14" s="9">
        <f>H14-B14</f>
        <v>-11.200000000000045</v>
      </c>
      <c r="P14" s="8">
        <f>M14/G14</f>
        <v>0.99192119622989172</v>
      </c>
      <c r="Q14" s="9">
        <f>M14-G14</f>
        <v>-11.399999999999864</v>
      </c>
    </row>
    <row r="15" spans="1:17" x14ac:dyDescent="0.2">
      <c r="A15" s="3" t="s">
        <v>16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8"/>
      <c r="O15" s="9"/>
      <c r="P15" s="8"/>
      <c r="Q15" s="9"/>
    </row>
    <row r="16" spans="1:17" x14ac:dyDescent="0.2">
      <c r="A16" s="11" t="s">
        <v>17</v>
      </c>
      <c r="B16" s="7">
        <f>SUM(B17:B18)</f>
        <v>1244</v>
      </c>
      <c r="C16" s="7">
        <f>SUM(C17:C18)</f>
        <v>0.04</v>
      </c>
      <c r="D16" s="7">
        <f>SUM(D17:D18)</f>
        <v>370.7</v>
      </c>
      <c r="E16" s="7">
        <f t="shared" ref="E16:L16" si="11">SUM(E17:E18)</f>
        <v>184.6</v>
      </c>
      <c r="F16" s="7"/>
      <c r="G16" s="7">
        <f t="shared" ref="G16" si="12">SUM(G17:G18)</f>
        <v>650.86</v>
      </c>
      <c r="H16" s="7">
        <f t="shared" si="11"/>
        <v>-72.599999999999994</v>
      </c>
      <c r="I16" s="7">
        <f t="shared" si="11"/>
        <v>0</v>
      </c>
      <c r="J16" s="7">
        <f t="shared" si="11"/>
        <v>-22.6</v>
      </c>
      <c r="K16" s="7">
        <f t="shared" si="11"/>
        <v>137.4</v>
      </c>
      <c r="L16" s="7">
        <f t="shared" si="11"/>
        <v>99.2</v>
      </c>
      <c r="M16" s="7">
        <f t="shared" ref="M16" si="13">SUM(M17:M18)</f>
        <v>-286.60000000000002</v>
      </c>
      <c r="N16" s="8"/>
      <c r="O16" s="9">
        <f>H16-B16</f>
        <v>-1316.6</v>
      </c>
      <c r="P16" s="8"/>
      <c r="Q16" s="9">
        <f>M16-G16</f>
        <v>-937.46</v>
      </c>
    </row>
    <row r="17" spans="1:17" s="17" customFormat="1" x14ac:dyDescent="0.2">
      <c r="A17" s="25" t="s">
        <v>13</v>
      </c>
      <c r="B17" s="26">
        <v>86.7</v>
      </c>
      <c r="C17" s="26">
        <v>0</v>
      </c>
      <c r="D17" s="26">
        <v>20.8</v>
      </c>
      <c r="E17" s="26">
        <v>0</v>
      </c>
      <c r="F17" s="26">
        <v>5.7</v>
      </c>
      <c r="G17" s="26">
        <f t="shared" ref="G17:G18" si="14">B17-C17-D17-E17-F17</f>
        <v>60.2</v>
      </c>
      <c r="H17" s="26">
        <v>-192.7</v>
      </c>
      <c r="I17" s="26"/>
      <c r="J17" s="26">
        <v>-6</v>
      </c>
      <c r="K17" s="26">
        <v>5.5</v>
      </c>
      <c r="L17" s="26">
        <v>14.9</v>
      </c>
      <c r="M17" s="33">
        <f t="shared" ref="M17:M18" si="15">H17-I17-J17-K17-L17</f>
        <v>-207.1</v>
      </c>
      <c r="N17" s="14"/>
      <c r="O17" s="28">
        <f>H17-B17</f>
        <v>-279.39999999999998</v>
      </c>
      <c r="P17" s="14"/>
      <c r="Q17" s="28">
        <f>M17-G17</f>
        <v>-267.3</v>
      </c>
    </row>
    <row r="18" spans="1:17" x14ac:dyDescent="0.2">
      <c r="A18" s="10" t="s">
        <v>14</v>
      </c>
      <c r="B18" s="5">
        <v>1157.3</v>
      </c>
      <c r="C18" s="5">
        <v>0.04</v>
      </c>
      <c r="D18" s="5">
        <v>349.9</v>
      </c>
      <c r="E18" s="5">
        <v>184.6</v>
      </c>
      <c r="F18" s="5">
        <v>32.1</v>
      </c>
      <c r="G18" s="33">
        <f t="shared" si="14"/>
        <v>590.66</v>
      </c>
      <c r="H18" s="5">
        <v>120.1</v>
      </c>
      <c r="I18" s="5"/>
      <c r="J18" s="5">
        <v>-16.600000000000001</v>
      </c>
      <c r="K18" s="5">
        <v>131.9</v>
      </c>
      <c r="L18" s="5">
        <v>84.3</v>
      </c>
      <c r="M18" s="33">
        <f t="shared" si="15"/>
        <v>-79.500000000000014</v>
      </c>
      <c r="N18" s="14">
        <f>H18/B18</f>
        <v>0.10377603041562257</v>
      </c>
      <c r="O18" s="9">
        <f>H18-B18</f>
        <v>-1037.2</v>
      </c>
      <c r="P18" s="14"/>
      <c r="Q18" s="9">
        <f>M18-G18</f>
        <v>-670.16</v>
      </c>
    </row>
    <row r="19" spans="1:17" ht="15" x14ac:dyDescent="0.2">
      <c r="A19" s="11" t="s">
        <v>18</v>
      </c>
      <c r="B19" s="7">
        <v>3071.6</v>
      </c>
      <c r="C19" s="7">
        <v>0</v>
      </c>
      <c r="D19" s="7">
        <v>0</v>
      </c>
      <c r="E19" s="7">
        <v>0</v>
      </c>
      <c r="F19" s="7">
        <v>0</v>
      </c>
      <c r="G19" s="7">
        <f>B19-C19-D19-E19</f>
        <v>3071.6</v>
      </c>
      <c r="H19" s="7">
        <v>3179</v>
      </c>
      <c r="I19" s="7">
        <v>0</v>
      </c>
      <c r="J19" s="7">
        <v>0</v>
      </c>
      <c r="K19" s="7">
        <v>0</v>
      </c>
      <c r="L19" s="7">
        <v>0</v>
      </c>
      <c r="M19" s="7">
        <f>H19-I19-J19-K19</f>
        <v>3179</v>
      </c>
      <c r="N19" s="8">
        <f t="shared" ref="N19" si="16">H19/B19</f>
        <v>1.0349654902982159</v>
      </c>
      <c r="O19" s="9">
        <f t="shared" ref="O19" si="17">H19-B19</f>
        <v>107.40000000000009</v>
      </c>
      <c r="P19" s="29" t="s">
        <v>19</v>
      </c>
      <c r="Q19" s="29" t="s">
        <v>19</v>
      </c>
    </row>
    <row r="20" spans="1:17" x14ac:dyDescent="0.2">
      <c r="A20" s="11" t="s">
        <v>20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8"/>
      <c r="O20" s="9"/>
      <c r="P20" s="8"/>
      <c r="Q20" s="9"/>
    </row>
    <row r="21" spans="1:17" x14ac:dyDescent="0.2">
      <c r="A21" s="10" t="s">
        <v>14</v>
      </c>
      <c r="B21" s="31">
        <v>302.7</v>
      </c>
      <c r="C21" s="5">
        <v>0</v>
      </c>
      <c r="D21" s="5">
        <v>0</v>
      </c>
      <c r="E21" s="5">
        <v>0</v>
      </c>
      <c r="F21" s="5">
        <v>0</v>
      </c>
      <c r="G21" s="7">
        <f>B21-C21-D21-E21</f>
        <v>302.7</v>
      </c>
      <c r="H21" s="31">
        <v>346.7</v>
      </c>
      <c r="I21" s="5">
        <v>0</v>
      </c>
      <c r="J21" s="5">
        <v>0</v>
      </c>
      <c r="K21" s="5">
        <v>0</v>
      </c>
      <c r="L21" s="5">
        <v>0</v>
      </c>
      <c r="M21" s="7">
        <f>H21-I21-J21-K21</f>
        <v>346.7</v>
      </c>
      <c r="N21" s="8">
        <f t="shared" ref="N21:N31" si="18">H21/B21</f>
        <v>1.1453584407003634</v>
      </c>
      <c r="O21" s="9">
        <f t="shared" ref="O21:O32" si="19">H21-B21</f>
        <v>44</v>
      </c>
      <c r="P21" s="8">
        <f t="shared" ref="P21:P31" si="20">M21/G21</f>
        <v>1.1453584407003634</v>
      </c>
      <c r="Q21" s="9">
        <f t="shared" ref="Q21:Q32" si="21">M21-G21</f>
        <v>44</v>
      </c>
    </row>
    <row r="22" spans="1:17" s="17" customFormat="1" x14ac:dyDescent="0.2">
      <c r="A22" s="30" t="s">
        <v>21</v>
      </c>
      <c r="B22" s="31">
        <v>10010.299999999999</v>
      </c>
      <c r="C22" s="31">
        <v>0</v>
      </c>
      <c r="D22" s="31">
        <v>6617.3</v>
      </c>
      <c r="E22" s="31">
        <v>284.5</v>
      </c>
      <c r="F22" s="31">
        <v>377</v>
      </c>
      <c r="G22" s="31">
        <f>B22-C22-D22-E22-F22</f>
        <v>2731.4999999999991</v>
      </c>
      <c r="H22" s="31">
        <v>11329.5</v>
      </c>
      <c r="I22" s="31"/>
      <c r="J22" s="31">
        <v>5434.1</v>
      </c>
      <c r="K22" s="31">
        <v>446.3</v>
      </c>
      <c r="L22" s="31">
        <v>1962</v>
      </c>
      <c r="M22" s="7">
        <f>H22-I22-J22-K22-L22</f>
        <v>3487.0999999999995</v>
      </c>
      <c r="N22" s="27">
        <f t="shared" si="18"/>
        <v>1.1317842622099239</v>
      </c>
      <c r="O22" s="28">
        <f t="shared" si="19"/>
        <v>1319.2000000000007</v>
      </c>
      <c r="P22" s="27">
        <f t="shared" si="20"/>
        <v>1.2766245652571848</v>
      </c>
      <c r="Q22" s="28">
        <f t="shared" si="21"/>
        <v>755.60000000000036</v>
      </c>
    </row>
    <row r="23" spans="1:17" s="17" customFormat="1" ht="25.5" x14ac:dyDescent="0.2">
      <c r="A23" s="30" t="s">
        <v>22</v>
      </c>
      <c r="B23" s="31">
        <v>38.799999999999997</v>
      </c>
      <c r="C23" s="31">
        <v>0</v>
      </c>
      <c r="D23" s="31">
        <v>0</v>
      </c>
      <c r="E23" s="31">
        <v>0.4</v>
      </c>
      <c r="F23" s="31">
        <v>0.8</v>
      </c>
      <c r="G23" s="31">
        <f>B23-C23-D23-E23-F23</f>
        <v>37.6</v>
      </c>
      <c r="H23" s="31">
        <v>19.8</v>
      </c>
      <c r="I23" s="31"/>
      <c r="J23" s="31">
        <v>0</v>
      </c>
      <c r="K23" s="31">
        <v>4.3</v>
      </c>
      <c r="L23" s="31">
        <v>10.4</v>
      </c>
      <c r="M23" s="31">
        <v>5.2</v>
      </c>
      <c r="N23" s="27">
        <f t="shared" si="18"/>
        <v>0.51030927835051554</v>
      </c>
      <c r="O23" s="28">
        <f t="shared" si="19"/>
        <v>-18.999999999999996</v>
      </c>
      <c r="P23" s="27">
        <f t="shared" si="20"/>
        <v>0.13829787234042554</v>
      </c>
      <c r="Q23" s="28">
        <f t="shared" si="21"/>
        <v>-32.4</v>
      </c>
    </row>
    <row r="24" spans="1:17" ht="24" customHeight="1" x14ac:dyDescent="0.2">
      <c r="A24" s="13" t="s">
        <v>23</v>
      </c>
      <c r="B24" s="7">
        <f t="shared" ref="B24:E24" si="22">SUM(B25:B26)</f>
        <v>726.7</v>
      </c>
      <c r="C24" s="7">
        <f t="shared" si="22"/>
        <v>0</v>
      </c>
      <c r="D24" s="7">
        <f t="shared" si="22"/>
        <v>0</v>
      </c>
      <c r="E24" s="7">
        <f t="shared" si="22"/>
        <v>0</v>
      </c>
      <c r="F24" s="7"/>
      <c r="G24" s="7">
        <f>SUM(G25:G26)</f>
        <v>726.4</v>
      </c>
      <c r="H24" s="7">
        <f t="shared" ref="H24:L24" si="23">SUM(H25:H26)</f>
        <v>801.59999999999991</v>
      </c>
      <c r="I24" s="7">
        <f t="shared" si="23"/>
        <v>0</v>
      </c>
      <c r="J24" s="7">
        <f t="shared" si="23"/>
        <v>0</v>
      </c>
      <c r="K24" s="7">
        <f t="shared" si="23"/>
        <v>0</v>
      </c>
      <c r="L24" s="7">
        <f t="shared" si="23"/>
        <v>-1.7999999999999998</v>
      </c>
      <c r="M24" s="7">
        <f>SUM(M25:M26)</f>
        <v>803.4</v>
      </c>
      <c r="N24" s="8">
        <f t="shared" si="18"/>
        <v>1.1030686665749276</v>
      </c>
      <c r="O24" s="9">
        <f t="shared" si="19"/>
        <v>74.899999999999864</v>
      </c>
      <c r="P24" s="8">
        <f t="shared" si="20"/>
        <v>1.1060022026431717</v>
      </c>
      <c r="Q24" s="9">
        <f t="shared" si="21"/>
        <v>77</v>
      </c>
    </row>
    <row r="25" spans="1:17" s="17" customFormat="1" x14ac:dyDescent="0.2">
      <c r="A25" s="25" t="s">
        <v>13</v>
      </c>
      <c r="B25" s="26">
        <v>89</v>
      </c>
      <c r="C25" s="26">
        <v>0</v>
      </c>
      <c r="D25" s="26">
        <v>0</v>
      </c>
      <c r="E25" s="26">
        <v>0</v>
      </c>
      <c r="F25" s="26">
        <v>0.1</v>
      </c>
      <c r="G25" s="26">
        <f>B25-C25-D25-E25-F25</f>
        <v>88.9</v>
      </c>
      <c r="H25" s="26">
        <v>113.8</v>
      </c>
      <c r="I25" s="26"/>
      <c r="J25" s="26">
        <v>0</v>
      </c>
      <c r="K25" s="26">
        <v>0</v>
      </c>
      <c r="L25" s="26">
        <v>-0.6</v>
      </c>
      <c r="M25" s="26">
        <f>H25-I25-J25-K25-L25</f>
        <v>114.39999999999999</v>
      </c>
      <c r="N25" s="14">
        <f t="shared" si="18"/>
        <v>1.2786516853932584</v>
      </c>
      <c r="O25" s="28">
        <f t="shared" si="19"/>
        <v>24.799999999999997</v>
      </c>
      <c r="P25" s="14">
        <f t="shared" si="20"/>
        <v>1.2868391451068615</v>
      </c>
      <c r="Q25" s="28">
        <f t="shared" si="21"/>
        <v>25.499999999999986</v>
      </c>
    </row>
    <row r="26" spans="1:17" x14ac:dyDescent="0.2">
      <c r="A26" s="10" t="s">
        <v>14</v>
      </c>
      <c r="B26" s="5">
        <v>637.70000000000005</v>
      </c>
      <c r="C26" s="5">
        <v>0</v>
      </c>
      <c r="D26" s="5">
        <v>0</v>
      </c>
      <c r="E26" s="5">
        <v>0</v>
      </c>
      <c r="F26" s="5">
        <v>0.2</v>
      </c>
      <c r="G26" s="33">
        <f>B26-C26-D26-E26-F26</f>
        <v>637.5</v>
      </c>
      <c r="H26" s="5">
        <v>687.8</v>
      </c>
      <c r="I26" s="5"/>
      <c r="J26" s="5">
        <v>0</v>
      </c>
      <c r="K26" s="5">
        <v>0</v>
      </c>
      <c r="L26" s="5">
        <v>-1.2</v>
      </c>
      <c r="M26" s="26">
        <f>H26-I26-J26-K26-L26</f>
        <v>689</v>
      </c>
      <c r="N26" s="12">
        <f t="shared" si="18"/>
        <v>1.0785635878939939</v>
      </c>
      <c r="O26" s="9">
        <f t="shared" si="19"/>
        <v>50.099999999999909</v>
      </c>
      <c r="P26" s="12">
        <f t="shared" si="20"/>
        <v>1.0807843137254902</v>
      </c>
      <c r="Q26" s="9">
        <f t="shared" si="21"/>
        <v>51.5</v>
      </c>
    </row>
    <row r="27" spans="1:17" x14ac:dyDescent="0.2">
      <c r="A27" s="11" t="s">
        <v>24</v>
      </c>
      <c r="B27" s="7">
        <f>SUM(B28:B29)</f>
        <v>17502.2</v>
      </c>
      <c r="C27" s="7">
        <f>SUM(C28:C29)</f>
        <v>0</v>
      </c>
      <c r="D27" s="7">
        <f>SUM(D28:D29)</f>
        <v>16233.6</v>
      </c>
      <c r="E27" s="7">
        <f t="shared" ref="E27:L27" si="24">SUM(E28:E29)</f>
        <v>0</v>
      </c>
      <c r="F27" s="7"/>
      <c r="G27" s="7">
        <f>SUM(G28:G29)</f>
        <v>943.6</v>
      </c>
      <c r="H27" s="7">
        <f t="shared" si="24"/>
        <v>18258.800000000003</v>
      </c>
      <c r="I27" s="7">
        <f t="shared" si="24"/>
        <v>0</v>
      </c>
      <c r="J27" s="7">
        <f t="shared" si="24"/>
        <v>16805.3</v>
      </c>
      <c r="K27" s="7">
        <f t="shared" si="24"/>
        <v>0</v>
      </c>
      <c r="L27" s="7">
        <f t="shared" si="24"/>
        <v>781.2</v>
      </c>
      <c r="M27" s="7">
        <f>SUM(M28:M29)</f>
        <v>672.30000000000064</v>
      </c>
      <c r="N27" s="8">
        <f t="shared" si="18"/>
        <v>1.0432288512301311</v>
      </c>
      <c r="O27" s="9">
        <f t="shared" si="19"/>
        <v>756.60000000000218</v>
      </c>
      <c r="P27" s="8">
        <f t="shared" si="20"/>
        <v>0.71248410343365898</v>
      </c>
      <c r="Q27" s="9">
        <f t="shared" si="21"/>
        <v>-271.29999999999939</v>
      </c>
    </row>
    <row r="28" spans="1:17" s="17" customFormat="1" x14ac:dyDescent="0.2">
      <c r="A28" s="25" t="s">
        <v>13</v>
      </c>
      <c r="B28" s="26">
        <v>17500.7</v>
      </c>
      <c r="C28" s="26">
        <v>0</v>
      </c>
      <c r="D28" s="26">
        <v>16233.2</v>
      </c>
      <c r="E28" s="26">
        <v>0</v>
      </c>
      <c r="F28" s="26">
        <v>325</v>
      </c>
      <c r="G28" s="26">
        <f>B28-C28-D28-E28-F28</f>
        <v>942.5</v>
      </c>
      <c r="H28" s="26">
        <v>18254.400000000001</v>
      </c>
      <c r="I28" s="26"/>
      <c r="J28" s="26">
        <v>16804.7</v>
      </c>
      <c r="K28" s="26">
        <v>0</v>
      </c>
      <c r="L28" s="26">
        <v>781.2</v>
      </c>
      <c r="M28" s="5">
        <f>H28-I28-J28-K28-L28</f>
        <v>668.50000000000068</v>
      </c>
      <c r="N28" s="14">
        <f t="shared" si="18"/>
        <v>1.0430668487546213</v>
      </c>
      <c r="O28" s="28">
        <f t="shared" si="19"/>
        <v>753.70000000000073</v>
      </c>
      <c r="P28" s="14">
        <f t="shared" si="20"/>
        <v>0.70928381962864795</v>
      </c>
      <c r="Q28" s="28">
        <f t="shared" si="21"/>
        <v>-273.99999999999932</v>
      </c>
    </row>
    <row r="29" spans="1:17" x14ac:dyDescent="0.2">
      <c r="A29" s="10" t="s">
        <v>14</v>
      </c>
      <c r="B29" s="5">
        <v>1.5</v>
      </c>
      <c r="C29" s="5">
        <v>0</v>
      </c>
      <c r="D29" s="5">
        <v>0.4</v>
      </c>
      <c r="E29" s="5">
        <v>0</v>
      </c>
      <c r="F29" s="5">
        <v>0</v>
      </c>
      <c r="G29" s="33">
        <f>B29-C29-D29-E29-F29</f>
        <v>1.1000000000000001</v>
      </c>
      <c r="H29" s="5">
        <v>4.4000000000000004</v>
      </c>
      <c r="I29" s="5"/>
      <c r="J29" s="5">
        <v>0.6</v>
      </c>
      <c r="K29" s="5">
        <v>0</v>
      </c>
      <c r="L29" s="5">
        <v>0</v>
      </c>
      <c r="M29" s="5">
        <f>H29-I29-J29-K29-L29</f>
        <v>3.8000000000000003</v>
      </c>
      <c r="N29" s="14">
        <f t="shared" si="18"/>
        <v>2.9333333333333336</v>
      </c>
      <c r="O29" s="9">
        <f t="shared" si="19"/>
        <v>2.9000000000000004</v>
      </c>
      <c r="P29" s="12">
        <f t="shared" si="20"/>
        <v>3.4545454545454546</v>
      </c>
      <c r="Q29" s="9">
        <f t="shared" si="21"/>
        <v>2.7</v>
      </c>
    </row>
    <row r="30" spans="1:17" x14ac:dyDescent="0.2">
      <c r="A30" s="11" t="s">
        <v>25</v>
      </c>
      <c r="B30" s="7">
        <f>SUM(B31:B32)</f>
        <v>16430.099999999999</v>
      </c>
      <c r="C30" s="7">
        <f>SUM(C31:C32)</f>
        <v>0</v>
      </c>
      <c r="D30" s="7">
        <f>SUM(D31:D32)</f>
        <v>15194.7</v>
      </c>
      <c r="E30" s="7">
        <f t="shared" ref="E30:L30" si="25">SUM(E31:E32)</f>
        <v>0</v>
      </c>
      <c r="F30" s="7"/>
      <c r="G30" s="7">
        <f>SUM(G31:G32)</f>
        <v>910.39999999999782</v>
      </c>
      <c r="H30" s="7">
        <f>SUM(H31:H32)</f>
        <v>17523.099999999999</v>
      </c>
      <c r="I30" s="7">
        <f>SUM(I31:I32)</f>
        <v>0</v>
      </c>
      <c r="J30" s="7">
        <f>SUM(J31:J32)</f>
        <v>16098</v>
      </c>
      <c r="K30" s="7">
        <f t="shared" si="25"/>
        <v>0</v>
      </c>
      <c r="L30" s="7">
        <f t="shared" si="25"/>
        <v>781.2</v>
      </c>
      <c r="M30" s="7">
        <f>SUM(M31:M32)</f>
        <v>643.8999999999985</v>
      </c>
      <c r="N30" s="8">
        <f t="shared" si="18"/>
        <v>1.0665242451354526</v>
      </c>
      <c r="O30" s="9">
        <f t="shared" si="19"/>
        <v>1093</v>
      </c>
      <c r="P30" s="8">
        <f t="shared" si="20"/>
        <v>0.70727152899824253</v>
      </c>
      <c r="Q30" s="9">
        <f t="shared" si="21"/>
        <v>-266.49999999999932</v>
      </c>
    </row>
    <row r="31" spans="1:17" s="17" customFormat="1" x14ac:dyDescent="0.2">
      <c r="A31" s="25" t="s">
        <v>13</v>
      </c>
      <c r="B31" s="26">
        <v>16430.099999999999</v>
      </c>
      <c r="C31" s="26">
        <v>0</v>
      </c>
      <c r="D31" s="26">
        <v>15194.7</v>
      </c>
      <c r="E31" s="26">
        <v>0</v>
      </c>
      <c r="F31" s="26">
        <v>325</v>
      </c>
      <c r="G31" s="26">
        <f>B31-C31-D31-E31-F31</f>
        <v>910.39999999999782</v>
      </c>
      <c r="H31" s="26">
        <v>17523.099999999999</v>
      </c>
      <c r="I31" s="26"/>
      <c r="J31" s="26">
        <v>16098</v>
      </c>
      <c r="K31" s="26">
        <v>0</v>
      </c>
      <c r="L31" s="26">
        <v>781.2</v>
      </c>
      <c r="M31" s="5">
        <f>H31-I31-J31-K31-L31</f>
        <v>643.8999999999985</v>
      </c>
      <c r="N31" s="14">
        <f t="shared" si="18"/>
        <v>1.0665242451354526</v>
      </c>
      <c r="O31" s="28">
        <f t="shared" si="19"/>
        <v>1093</v>
      </c>
      <c r="P31" s="14">
        <f t="shared" si="20"/>
        <v>0.70727152899824253</v>
      </c>
      <c r="Q31" s="28">
        <f t="shared" si="21"/>
        <v>-266.49999999999932</v>
      </c>
    </row>
    <row r="32" spans="1:17" hidden="1" x14ac:dyDescent="0.2">
      <c r="A32" s="10" t="s">
        <v>26</v>
      </c>
      <c r="B32" s="20" t="s">
        <v>19</v>
      </c>
      <c r="C32" s="20" t="s">
        <v>19</v>
      </c>
      <c r="D32" s="20" t="s">
        <v>19</v>
      </c>
      <c r="E32" s="5"/>
      <c r="F32" s="5"/>
      <c r="G32" s="33" t="s">
        <v>19</v>
      </c>
      <c r="H32" s="20" t="s">
        <v>19</v>
      </c>
      <c r="I32" s="20" t="s">
        <v>19</v>
      </c>
      <c r="J32" s="20" t="s">
        <v>19</v>
      </c>
      <c r="K32" s="20" t="s">
        <v>19</v>
      </c>
      <c r="L32" s="20"/>
      <c r="M32" s="20" t="s">
        <v>19</v>
      </c>
      <c r="N32" s="20" t="s">
        <v>19</v>
      </c>
      <c r="O32" s="9" t="e">
        <f t="shared" si="19"/>
        <v>#VALUE!</v>
      </c>
      <c r="P32" s="20" t="s">
        <v>19</v>
      </c>
      <c r="Q32" s="9" t="e">
        <f t="shared" si="21"/>
        <v>#VALUE!</v>
      </c>
    </row>
    <row r="33" spans="1:17" s="17" customFormat="1" ht="51" customHeight="1" x14ac:dyDescent="0.2">
      <c r="A33" s="15" t="s">
        <v>27</v>
      </c>
      <c r="B33" s="7">
        <v>543.70000000000005</v>
      </c>
      <c r="C33" s="16">
        <v>0</v>
      </c>
      <c r="D33" s="16">
        <v>0</v>
      </c>
      <c r="E33" s="16">
        <v>0</v>
      </c>
      <c r="F33" s="16">
        <v>0</v>
      </c>
      <c r="G33" s="7">
        <f>B33-C33-D33-E33-F33</f>
        <v>543.70000000000005</v>
      </c>
      <c r="H33" s="7">
        <v>447.2</v>
      </c>
      <c r="I33" s="16">
        <v>0</v>
      </c>
      <c r="J33" s="16">
        <v>0</v>
      </c>
      <c r="K33" s="16">
        <v>0</v>
      </c>
      <c r="L33" s="16">
        <v>0</v>
      </c>
      <c r="M33" s="7">
        <f>H33-I33-J33-K33-L33</f>
        <v>447.2</v>
      </c>
      <c r="N33" s="8">
        <f>H33/B33</f>
        <v>0.8225124149347065</v>
      </c>
      <c r="O33" s="9">
        <f>H33-B33</f>
        <v>-96.500000000000057</v>
      </c>
      <c r="P33" s="8">
        <f>M33/G33</f>
        <v>0.8225124149347065</v>
      </c>
      <c r="Q33" s="9">
        <f>M33-G33</f>
        <v>-96.500000000000057</v>
      </c>
    </row>
    <row r="34" spans="1:17" s="17" customFormat="1" x14ac:dyDescent="0.2">
      <c r="A34" s="18" t="s">
        <v>28</v>
      </c>
      <c r="B34" s="19"/>
      <c r="C34" s="20"/>
      <c r="D34" s="20"/>
      <c r="E34" s="20"/>
      <c r="F34" s="20"/>
      <c r="G34" s="7"/>
      <c r="H34" s="19"/>
      <c r="I34" s="20"/>
      <c r="J34" s="20"/>
      <c r="K34" s="20"/>
      <c r="L34" s="20"/>
      <c r="M34" s="7"/>
      <c r="N34" s="20"/>
      <c r="O34" s="9"/>
      <c r="P34" s="20"/>
      <c r="Q34" s="9"/>
    </row>
    <row r="35" spans="1:17" s="17" customFormat="1" ht="22.5" x14ac:dyDescent="0.2">
      <c r="A35" s="15" t="s">
        <v>29</v>
      </c>
      <c r="B35" s="21">
        <v>118.1</v>
      </c>
      <c r="C35" s="5">
        <v>0</v>
      </c>
      <c r="D35" s="5">
        <v>0</v>
      </c>
      <c r="E35" s="5">
        <v>0</v>
      </c>
      <c r="F35" s="5">
        <v>0</v>
      </c>
      <c r="G35" s="7">
        <f>B35-C35-D35-E35-F35</f>
        <v>118.1</v>
      </c>
      <c r="H35" s="21">
        <v>81.900000000000006</v>
      </c>
      <c r="I35" s="5">
        <v>0</v>
      </c>
      <c r="J35" s="5">
        <v>0</v>
      </c>
      <c r="K35" s="5">
        <v>0</v>
      </c>
      <c r="L35" s="5">
        <v>0</v>
      </c>
      <c r="M35" s="7">
        <f>H35-I35-J35-K35-L35</f>
        <v>81.900000000000006</v>
      </c>
      <c r="N35" s="8">
        <f>H35/B35</f>
        <v>0.69348010160880613</v>
      </c>
      <c r="O35" s="9">
        <f>H35-B35</f>
        <v>-36.199999999999989</v>
      </c>
      <c r="P35" s="8">
        <f>M35/G35</f>
        <v>0.69348010160880613</v>
      </c>
      <c r="Q35" s="9">
        <f>M35-G35</f>
        <v>-36.199999999999989</v>
      </c>
    </row>
    <row r="36" spans="1:17" ht="54.75" hidden="1" customHeight="1" x14ac:dyDescent="0.2">
      <c r="A36" s="32" t="s">
        <v>30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f>B36-C36-D36-E36-F36</f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f>H36-I36-J36-K36-L36</f>
        <v>0</v>
      </c>
      <c r="N36" s="8"/>
      <c r="O36" s="9">
        <f>H36-B36</f>
        <v>0</v>
      </c>
      <c r="P36" s="8"/>
      <c r="Q36" s="9">
        <f>M36-G36</f>
        <v>0</v>
      </c>
    </row>
    <row r="37" spans="1:17" ht="34.15" customHeight="1" x14ac:dyDescent="0.2">
      <c r="A37" s="32" t="s">
        <v>31</v>
      </c>
      <c r="B37" s="7">
        <v>5920</v>
      </c>
      <c r="C37" s="7">
        <v>0</v>
      </c>
      <c r="D37" s="7">
        <v>0</v>
      </c>
      <c r="E37" s="7">
        <v>0</v>
      </c>
      <c r="F37" s="7">
        <v>0</v>
      </c>
      <c r="G37" s="7">
        <f>B37-C37-D37-E37-F37</f>
        <v>5920</v>
      </c>
      <c r="H37" s="7">
        <v>6658</v>
      </c>
      <c r="I37" s="7">
        <v>0</v>
      </c>
      <c r="J37" s="7">
        <v>0</v>
      </c>
      <c r="K37" s="7">
        <v>0</v>
      </c>
      <c r="L37" s="7">
        <v>0</v>
      </c>
      <c r="M37" s="7">
        <f>H37-I37-J37-K37-L37</f>
        <v>6658</v>
      </c>
      <c r="N37" s="8">
        <f t="shared" ref="N37" si="26">H37/B37</f>
        <v>1.1246621621621622</v>
      </c>
      <c r="O37" s="9">
        <f>H37-B37</f>
        <v>738</v>
      </c>
      <c r="P37" s="8">
        <f t="shared" ref="P37" si="27">M37/G37</f>
        <v>1.1246621621621622</v>
      </c>
      <c r="Q37" s="9">
        <f>M37-G37</f>
        <v>738</v>
      </c>
    </row>
    <row r="38" spans="1:17" ht="15" x14ac:dyDescent="0.25">
      <c r="A38" s="22"/>
    </row>
    <row r="48" spans="1:17" x14ac:dyDescent="0.2">
      <c r="B48" s="1"/>
      <c r="C48" s="1"/>
      <c r="D48" s="1"/>
    </row>
    <row r="49" spans="2:15" x14ac:dyDescent="0.2">
      <c r="B49" s="1"/>
      <c r="C49" s="1"/>
      <c r="D49" s="1"/>
    </row>
    <row r="50" spans="2:15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2:15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2:15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2:15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2:15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2:15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2:15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2:15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2:15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2:15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2:15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2:15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2:15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2:15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2:15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2:15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2:15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2:15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2:15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2:15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2:15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2:15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2:15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2:15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2:15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2:15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2:15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2:15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2:15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2:15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2:15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2:15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2:15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2:15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2:15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2:15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2:15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2:15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2:15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2:15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2:15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2:15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2:15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2:15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2:15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2:15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2:15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2:15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2:15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2:15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2:15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2:15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2:15" x14ac:dyDescent="0.2"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2:15" x14ac:dyDescent="0.2"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2:15" x14ac:dyDescent="0.2"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2:15" x14ac:dyDescent="0.2"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2:15" x14ac:dyDescent="0.2"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2:15" x14ac:dyDescent="0.2"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2:15" x14ac:dyDescent="0.2"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2:15" x14ac:dyDescent="0.2"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2:15" x14ac:dyDescent="0.2"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2:15" x14ac:dyDescent="0.2"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2:15" x14ac:dyDescent="0.2"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2:15" x14ac:dyDescent="0.2"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2:15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2:15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2:15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2:15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2:15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2:15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2:15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2:15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2:15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2:15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2:15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2:15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2:15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2:15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2:15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2:15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2:15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2:15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2:15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2:15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2:15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2:15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2:15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2:15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2:15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2:15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2:15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2:15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2:15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2:15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2:15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2:15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2:15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2:15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2:15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2:15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2:15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2:15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2:15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2:15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2:15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2:15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2:15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2:15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2:15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2:15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2:15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2:15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2:15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2:15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2:15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2:15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2:15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2:15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2:15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2:15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2:15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2:15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2:15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2:15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2:15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2:15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2:15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2:15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2:15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2:15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2:15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2:15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2:15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2:15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2:15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2:15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2:15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2:15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2:15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2:15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2:15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2:15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2:15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2:15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2:15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2:15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2:15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2:15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2:15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2:15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2:15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2:15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2:15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2:15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2:15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2:15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2:15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2:15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2:15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2:15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2:15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2:15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2:15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2:15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2:15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2:15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2:15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2:15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2:15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2:15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2:15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2:15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2:15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2:15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2:15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2:15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2:15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2:15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2:15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2:15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2:15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2:15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2:15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2:15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2:15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2:15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2:15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2:15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2:15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2:15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2:15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2:15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2:15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2:15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2:15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2:15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2:15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2:15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2:15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2:15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2:15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2:15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2:15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2:15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2:15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2:15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2:15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2:15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2:15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2:15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2:15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2:15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2:15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2:15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2:15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2:15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2:15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2:15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2:15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2:15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2:15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2:15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2:15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2:15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2:15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2:15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2:15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2:15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2:15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2:15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2:15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2:15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2:15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2:15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2:15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2:15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2:15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2:15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2:15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2:15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2:15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2:15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2:15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2:15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2:15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2:15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2:15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2:15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2:15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2:15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2:15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2:15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2:15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2:15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2:15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2:15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2:15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2:15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2:15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2:15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2:15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2:15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2:15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2:15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2:15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2:15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2:15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2:15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2:15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2:15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2:15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2:15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2:15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2:15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2:15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2:15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2:15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2:15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2:15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2:15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2:15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2:15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2:15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2:15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2:15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2:15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2:15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2:15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2:15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2:15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2:15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2:15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2:15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2:15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2:15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2:15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2:15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2:15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2:15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2:15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2:15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2:15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2:15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2:15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2:15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2:15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2:15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2:15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2:15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2:15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2:15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2:15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2:15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2:15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2:15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2:15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2:15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2:15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2:15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2:15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2:15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2:15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2:15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2:15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2:15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2:15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2:15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2:15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2:15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2:15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2:15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2:15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2:15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2:15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2:15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2:15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2:15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2:15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2:15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2:15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2:15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2:15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2:15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2:15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2:15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2:15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2:15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2:15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2:15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2:15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2:15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2:15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2:15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2:15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2:15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2:15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2:15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2:15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2:15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2:15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2:15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2:15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2:15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2:15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2:15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2:15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2:15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2:15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2:15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2:15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2:15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2:15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2:15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2:15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2:15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2:15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2:15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2:15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2:15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2:15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2:15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2:15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2:15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2:15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2:15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2:15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2:15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2:15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2:15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2:15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2:15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2:15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2:15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2:15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2:15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2:15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2:15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2:15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2:15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2:15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2:15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2:15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2:15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2:15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2:15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2:15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2:15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2:15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2:15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2:15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2:15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2:15" x14ac:dyDescent="0.2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2:15" x14ac:dyDescent="0.2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2:15" x14ac:dyDescent="0.2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2:15" x14ac:dyDescent="0.2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2:15" x14ac:dyDescent="0.2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2:15" x14ac:dyDescent="0.2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2:15" x14ac:dyDescent="0.2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2:15" x14ac:dyDescent="0.2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2:15" x14ac:dyDescent="0.2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2:15" x14ac:dyDescent="0.2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2:15" x14ac:dyDescent="0.2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2:15" x14ac:dyDescent="0.2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2:15" x14ac:dyDescent="0.2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</sheetData>
  <mergeCells count="6">
    <mergeCell ref="Q4:Q5"/>
    <mergeCell ref="B4:G4"/>
    <mergeCell ref="H4:M4"/>
    <mergeCell ref="N4:N5"/>
    <mergeCell ref="O4:O5"/>
    <mergeCell ref="P4:P5"/>
  </mergeCells>
  <pageMargins left="0.11811023622047245" right="0.11811023622047245" top="0.15748031496062992" bottom="0.15748031496062992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УФНС России по Томской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Крестинина Елена Алексеевна</dc:creator>
  <cp:lastModifiedBy>Мартынова Наталья Валентиновна</cp:lastModifiedBy>
  <cp:lastPrinted>2020-03-04T11:17:14Z</cp:lastPrinted>
  <dcterms:created xsi:type="dcterms:W3CDTF">2017-12-06T04:10:52Z</dcterms:created>
  <dcterms:modified xsi:type="dcterms:W3CDTF">2020-03-13T09:24:34Z</dcterms:modified>
</cp:coreProperties>
</file>