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Лист1!$A$1:$O$37</definedName>
  </definedNames>
  <calcPr calcId="145621"/>
</workbook>
</file>

<file path=xl/calcChain.xml><?xml version="1.0" encoding="utf-8"?>
<calcChain xmlns="http://schemas.openxmlformats.org/spreadsheetml/2006/main">
  <c r="K14" i="1" l="1"/>
  <c r="K29" i="1" l="1"/>
  <c r="K28" i="1"/>
  <c r="K22" i="1"/>
  <c r="K18" i="1" l="1"/>
  <c r="K37" i="1"/>
  <c r="K36" i="1"/>
  <c r="K35" i="1"/>
  <c r="K33" i="1"/>
  <c r="K31" i="1"/>
  <c r="K26" i="1"/>
  <c r="K25" i="1"/>
  <c r="K23" i="1"/>
  <c r="K21" i="1"/>
  <c r="K19" i="1"/>
  <c r="K17" i="1"/>
  <c r="K13" i="1"/>
  <c r="K12" i="1"/>
  <c r="F35" i="1" l="1"/>
  <c r="F33" i="1"/>
  <c r="F31" i="1"/>
  <c r="F29" i="1"/>
  <c r="F26" i="1"/>
  <c r="F25" i="1"/>
  <c r="F23" i="1"/>
  <c r="F21" i="1"/>
  <c r="F19" i="1"/>
  <c r="F17" i="1"/>
  <c r="F13" i="1"/>
  <c r="F12" i="1"/>
  <c r="F36" i="1"/>
  <c r="F37" i="1"/>
  <c r="F30" i="1" l="1"/>
  <c r="E30" i="1"/>
  <c r="D30" i="1"/>
  <c r="C30" i="1"/>
  <c r="F27" i="1"/>
  <c r="E27" i="1"/>
  <c r="D27" i="1"/>
  <c r="C27" i="1"/>
  <c r="F24" i="1"/>
  <c r="E24" i="1"/>
  <c r="D24" i="1"/>
  <c r="C24" i="1"/>
  <c r="F16" i="1"/>
  <c r="E16" i="1"/>
  <c r="D16" i="1"/>
  <c r="C16" i="1"/>
  <c r="F11" i="1"/>
  <c r="F8" i="1" s="1"/>
  <c r="E11" i="1"/>
  <c r="E8" i="1" s="1"/>
  <c r="E9" i="1" s="1"/>
  <c r="D11" i="1"/>
  <c r="D8" i="1" s="1"/>
  <c r="C11" i="1"/>
  <c r="C8" i="1"/>
  <c r="C9" i="1" s="1"/>
  <c r="B30" i="1"/>
  <c r="B27" i="1"/>
  <c r="B24" i="1"/>
  <c r="B16" i="1"/>
  <c r="B11" i="1"/>
  <c r="B8" i="1" s="1"/>
  <c r="B9" i="1" l="1"/>
  <c r="D9" i="1"/>
  <c r="D6" i="1"/>
  <c r="C6" i="1"/>
  <c r="E6" i="1"/>
  <c r="F9" i="1"/>
  <c r="F6" i="1"/>
  <c r="H27" i="1" l="1"/>
  <c r="K30" i="1" l="1"/>
  <c r="K16" i="1"/>
  <c r="K11" i="1"/>
  <c r="K8" i="1" l="1"/>
  <c r="K6" i="1" s="1"/>
  <c r="K27" i="1"/>
  <c r="K24" i="1"/>
  <c r="K9" i="1" l="1"/>
  <c r="J30" i="1"/>
  <c r="J27" i="1"/>
  <c r="J24" i="1"/>
  <c r="J16" i="1"/>
  <c r="J11" i="1"/>
  <c r="J8" i="1" s="1"/>
  <c r="J6" i="1" l="1"/>
  <c r="J9" i="1"/>
  <c r="G24" i="1" l="1"/>
  <c r="L36" i="1" l="1"/>
  <c r="L18" i="1"/>
  <c r="M37" i="1" l="1"/>
  <c r="L37" i="1"/>
  <c r="M36" i="1"/>
  <c r="N36" i="1"/>
  <c r="M35" i="1"/>
  <c r="L35" i="1"/>
  <c r="M33" i="1"/>
  <c r="L33" i="1"/>
  <c r="O32" i="1"/>
  <c r="M32" i="1"/>
  <c r="M31" i="1"/>
  <c r="L31" i="1"/>
  <c r="I30" i="1"/>
  <c r="H30" i="1"/>
  <c r="G30" i="1"/>
  <c r="M29" i="1"/>
  <c r="L29" i="1"/>
  <c r="O29" i="1"/>
  <c r="M28" i="1"/>
  <c r="L28" i="1"/>
  <c r="O28" i="1"/>
  <c r="I27" i="1"/>
  <c r="G27" i="1"/>
  <c r="M26" i="1"/>
  <c r="L26" i="1"/>
  <c r="M25" i="1"/>
  <c r="L25" i="1"/>
  <c r="I24" i="1"/>
  <c r="H24" i="1"/>
  <c r="M23" i="1"/>
  <c r="L23" i="1"/>
  <c r="M22" i="1"/>
  <c r="L22" i="1"/>
  <c r="M21" i="1"/>
  <c r="L21" i="1"/>
  <c r="M19" i="1"/>
  <c r="L19" i="1"/>
  <c r="M18" i="1"/>
  <c r="N18" i="1"/>
  <c r="M17" i="1"/>
  <c r="L17" i="1"/>
  <c r="N17" i="1"/>
  <c r="I16" i="1"/>
  <c r="H16" i="1"/>
  <c r="G16" i="1"/>
  <c r="M14" i="1"/>
  <c r="L14" i="1"/>
  <c r="O14" i="1"/>
  <c r="M13" i="1"/>
  <c r="L13" i="1"/>
  <c r="O13" i="1"/>
  <c r="M12" i="1"/>
  <c r="L12" i="1"/>
  <c r="N12" i="1"/>
  <c r="I11" i="1"/>
  <c r="I8" i="1" s="1"/>
  <c r="H11" i="1"/>
  <c r="H8" i="1" s="1"/>
  <c r="G11" i="1"/>
  <c r="G8" i="1" s="1"/>
  <c r="G6" i="1" s="1"/>
  <c r="I9" i="1" l="1"/>
  <c r="L16" i="1"/>
  <c r="O30" i="1"/>
  <c r="M16" i="1"/>
  <c r="O21" i="1"/>
  <c r="O23" i="1"/>
  <c r="G9" i="1"/>
  <c r="M11" i="1"/>
  <c r="O33" i="1"/>
  <c r="O35" i="1"/>
  <c r="O36" i="1"/>
  <c r="O37" i="1"/>
  <c r="M30" i="1"/>
  <c r="O31" i="1"/>
  <c r="M27" i="1"/>
  <c r="O25" i="1"/>
  <c r="O26" i="1"/>
  <c r="M24" i="1"/>
  <c r="H9" i="1"/>
  <c r="H6" i="1"/>
  <c r="I6" i="1"/>
  <c r="L8" i="1"/>
  <c r="L11" i="1"/>
  <c r="O12" i="1"/>
  <c r="N13" i="1"/>
  <c r="N14" i="1"/>
  <c r="O17" i="1"/>
  <c r="O18" i="1"/>
  <c r="N21" i="1"/>
  <c r="N23" i="1"/>
  <c r="L24" i="1"/>
  <c r="N25" i="1"/>
  <c r="N26" i="1"/>
  <c r="L27" i="1"/>
  <c r="N28" i="1"/>
  <c r="N29" i="1"/>
  <c r="L30" i="1"/>
  <c r="N31" i="1"/>
  <c r="N33" i="1"/>
  <c r="N35" i="1"/>
  <c r="N37" i="1"/>
  <c r="M8" i="1"/>
  <c r="N24" i="1" l="1"/>
  <c r="O16" i="1"/>
  <c r="N16" i="1"/>
  <c r="O27" i="1"/>
  <c r="N30" i="1"/>
  <c r="O24" i="1"/>
  <c r="M9" i="1"/>
  <c r="N27" i="1"/>
  <c r="L9" i="1"/>
  <c r="O8" i="1"/>
  <c r="M6" i="1"/>
  <c r="N11" i="1"/>
  <c r="N8" i="1"/>
  <c r="O11" i="1"/>
  <c r="L6" i="1"/>
  <c r="N6" i="1"/>
  <c r="O6" i="1" l="1"/>
  <c r="N9" i="1"/>
  <c r="O9" i="1"/>
  <c r="N22" i="1" l="1"/>
  <c r="O22" i="1"/>
</calcChain>
</file>

<file path=xl/sharedStrings.xml><?xml version="1.0" encoding="utf-8"?>
<sst xmlns="http://schemas.openxmlformats.org/spreadsheetml/2006/main" count="63" uniqueCount="39">
  <si>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</si>
  <si>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</si>
  <si>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</si>
  <si>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</si>
  <si>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</si>
  <si>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</si>
  <si>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</si>
  <si>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</si>
  <si>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</si>
  <si>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</si>
  <si>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</si>
  <si>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</si>
  <si>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</si>
  <si>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</si>
  <si>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</si>
  <si>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</si>
  <si>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</si>
  <si>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</si>
  <si>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</si>
  <si>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</si>
  <si>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</si>
  <si>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</si>
  <si>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</si>
  <si>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</si>
  <si>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</si>
  <si>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</si>
  <si>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</si>
  <si>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</si>
  <si>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</si>
  <si>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</si>
  <si>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2019 год</t>
  </si>
  <si>
    <t>Межрайонные по КН</t>
  </si>
  <si>
    <t>На 01.08.2019г.</t>
  </si>
  <si>
    <t>На 01.08.2019г. без переданных</t>
  </si>
  <si>
    <t>1-НМ</t>
  </si>
  <si>
    <t>Страховые взносы на обязательное социальное страхование в РФ</t>
  </si>
  <si>
    <t>2020 год</t>
  </si>
  <si>
    <t>На 01.08.2020г.</t>
  </si>
  <si>
    <t>На 01.08.2020г.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</si>
</sst>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164" fontId="3" fillId="0" borderId="1" xfId="1" applyNumberFormat="1" applyFont="1" applyFill="1" applyBorder="1" applyAlignment="1">
      <alignment horizontal="right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right"/>
    </xf>
    <xf numFmtId="49" fontId="1" fillId="0" borderId="1" xfId="1" applyNumberFormat="1" applyFill="1" applyBorder="1" applyAlignment="1">
      <alignment horizontal="center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4" fontId="5" fillId="0" borderId="1" xfId="1" applyNumberFormat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164" fontId="6" fillId="0" borderId="1" xfId="1" applyNumberFormat="1" applyFont="1" applyFill="1" applyBorder="1"/>
    <xf numFmtId="0" fontId="9" fillId="0" borderId="1" xfId="0" applyFont="1" applyFill="1" applyBorder="1" applyAlignment="1">
      <alignment wrapText="1" shrinkToFit="1"/>
    </xf>
    <xf numFmtId="164" fontId="1" fillId="0" borderId="1" xfId="1" applyNumberFormat="1" applyFont="1" applyFill="1" applyBorder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3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" sqref="H2"/>
    </sheetView>
  </sheetViews>
  <sheetFormatPr defaultColWidth="9.140625" defaultRowHeight="12.75" x14ac:dyDescent="0.2"/>
  <cols>
    <col min="1" max="1" width="33.28515625" style="1" customWidth="1"/>
    <col min="2" max="2" width="12.140625" style="2" customWidth="1"/>
    <col min="3" max="3" width="9.7109375" style="2" customWidth="1"/>
    <col min="4" max="4" width="9.42578125" style="2" customWidth="1"/>
    <col min="5" max="5" width="8.140625" style="2" customWidth="1"/>
    <col min="6" max="7" width="13.28515625" style="2" customWidth="1"/>
    <col min="8" max="8" width="8.85546875" style="2" customWidth="1"/>
    <col min="9" max="10" width="9" style="2" customWidth="1"/>
    <col min="11" max="11" width="13.85546875" style="2" customWidth="1"/>
    <col min="12" max="12" width="11.7109375" style="2" customWidth="1"/>
    <col min="13" max="13" width="11.5703125" style="2" customWidth="1"/>
    <col min="14" max="14" width="11.28515625" style="1" customWidth="1"/>
    <col min="15" max="15" width="11.7109375" style="1" customWidth="1"/>
    <col min="16" max="16384" width="9.140625" style="1"/>
  </cols>
  <sheetData>
    <row r="2" spans="1:15" x14ac:dyDescent="0.2">
      <c r="B2" s="2" t="s">
        <v>0</v>
      </c>
      <c r="H2" s="2" t="s">
        <v>34</v>
      </c>
    </row>
    <row r="4" spans="1:15" ht="15" x14ac:dyDescent="0.25">
      <c r="A4" s="3"/>
      <c r="B4" s="35" t="s">
        <v>30</v>
      </c>
      <c r="C4" s="36"/>
      <c r="D4" s="36"/>
      <c r="E4" s="36"/>
      <c r="F4" s="36"/>
      <c r="G4" s="40" t="s">
        <v>36</v>
      </c>
      <c r="H4" s="41"/>
      <c r="I4" s="41"/>
      <c r="J4" s="41"/>
      <c r="K4" s="42"/>
      <c r="L4" s="37" t="s">
        <v>1</v>
      </c>
      <c r="M4" s="33" t="s">
        <v>2</v>
      </c>
      <c r="N4" s="39" t="s">
        <v>3</v>
      </c>
      <c r="O4" s="33" t="s">
        <v>2</v>
      </c>
    </row>
    <row r="5" spans="1:15" ht="60" x14ac:dyDescent="0.25">
      <c r="A5" s="3" t="s">
        <v>4</v>
      </c>
      <c r="B5" s="4" t="s">
        <v>32</v>
      </c>
      <c r="C5" s="5" t="s">
        <v>5</v>
      </c>
      <c r="D5" s="6" t="s">
        <v>6</v>
      </c>
      <c r="E5" s="6" t="s">
        <v>31</v>
      </c>
      <c r="F5" s="4" t="s">
        <v>33</v>
      </c>
      <c r="G5" s="4" t="s">
        <v>37</v>
      </c>
      <c r="H5" s="5" t="s">
        <v>5</v>
      </c>
      <c r="I5" s="6" t="s">
        <v>6</v>
      </c>
      <c r="J5" s="6" t="s">
        <v>31</v>
      </c>
      <c r="K5" s="4" t="s">
        <v>38</v>
      </c>
      <c r="L5" s="38"/>
      <c r="M5" s="34"/>
      <c r="N5" s="39"/>
      <c r="O5" s="34"/>
    </row>
    <row r="6" spans="1:15" ht="45" customHeight="1" x14ac:dyDescent="0.2">
      <c r="A6" s="22" t="s">
        <v>7</v>
      </c>
      <c r="B6" s="7">
        <v>159850.4</v>
      </c>
      <c r="C6" s="7">
        <f t="shared" ref="C6:F6" si="0">C8+C37</f>
        <v>88649</v>
      </c>
      <c r="D6" s="7">
        <f t="shared" si="0"/>
        <v>1398.3000000000002</v>
      </c>
      <c r="E6" s="7">
        <f t="shared" si="0"/>
        <v>5439.6</v>
      </c>
      <c r="F6" s="7">
        <f t="shared" si="0"/>
        <v>64363.600000000006</v>
      </c>
      <c r="G6" s="7">
        <f t="shared" ref="G6:K6" si="1">G8+G37</f>
        <v>129267.4</v>
      </c>
      <c r="H6" s="7">
        <f t="shared" si="1"/>
        <v>53039.7</v>
      </c>
      <c r="I6" s="7">
        <f t="shared" si="1"/>
        <v>2031.1</v>
      </c>
      <c r="J6" s="7">
        <f t="shared" si="1"/>
        <v>7466.3</v>
      </c>
      <c r="K6" s="7">
        <f t="shared" si="1"/>
        <v>66730.3</v>
      </c>
      <c r="L6" s="8">
        <f>G6/B6</f>
        <v>0.80867736333471796</v>
      </c>
      <c r="M6" s="9">
        <f>G6-B6</f>
        <v>-30583</v>
      </c>
      <c r="N6" s="8">
        <f>K6/F6</f>
        <v>1.0367707834863182</v>
      </c>
      <c r="O6" s="9">
        <f>K6-F6</f>
        <v>2366.6999999999971</v>
      </c>
    </row>
    <row r="7" spans="1:15" x14ac:dyDescent="0.2">
      <c r="A7" s="3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9"/>
      <c r="N7" s="8"/>
      <c r="O7" s="9"/>
    </row>
    <row r="8" spans="1:15" ht="38.25" x14ac:dyDescent="0.2">
      <c r="A8" s="22" t="s">
        <v>9</v>
      </c>
      <c r="B8" s="7">
        <f t="shared" ref="B8:F8" si="2">B11+B36</f>
        <v>133108.4</v>
      </c>
      <c r="C8" s="7">
        <f t="shared" si="2"/>
        <v>88649</v>
      </c>
      <c r="D8" s="7">
        <f t="shared" si="2"/>
        <v>1398.3000000000002</v>
      </c>
      <c r="E8" s="7">
        <f t="shared" si="2"/>
        <v>5439.6</v>
      </c>
      <c r="F8" s="7">
        <f t="shared" si="2"/>
        <v>37621.500000000007</v>
      </c>
      <c r="G8" s="7">
        <f t="shared" ref="G8:K8" si="3">G11+G36</f>
        <v>101986.9</v>
      </c>
      <c r="H8" s="7">
        <f t="shared" si="3"/>
        <v>53039.7</v>
      </c>
      <c r="I8" s="7">
        <f t="shared" si="3"/>
        <v>2031.1</v>
      </c>
      <c r="J8" s="7">
        <f t="shared" si="3"/>
        <v>7466.3</v>
      </c>
      <c r="K8" s="7">
        <f t="shared" si="3"/>
        <v>39449.800000000003</v>
      </c>
      <c r="L8" s="8">
        <f>G8/B8</f>
        <v>0.76619431981753217</v>
      </c>
      <c r="M8" s="9">
        <f>G8-B8</f>
        <v>-31121.5</v>
      </c>
      <c r="N8" s="8">
        <f>K8/F8</f>
        <v>1.048597211700756</v>
      </c>
      <c r="O8" s="9">
        <f>K8-F8</f>
        <v>1828.2999999999956</v>
      </c>
    </row>
    <row r="9" spans="1:15" ht="38.25" x14ac:dyDescent="0.2">
      <c r="A9" s="22" t="s">
        <v>10</v>
      </c>
      <c r="B9" s="7">
        <f t="shared" ref="B9:F9" si="4">B8-B27</f>
        <v>67539.399999999994</v>
      </c>
      <c r="C9" s="7">
        <f t="shared" si="4"/>
        <v>28011.399999999994</v>
      </c>
      <c r="D9" s="7">
        <f t="shared" si="4"/>
        <v>1398.3000000000002</v>
      </c>
      <c r="E9" s="7">
        <f t="shared" si="4"/>
        <v>3299.6000000000004</v>
      </c>
      <c r="F9" s="7">
        <f t="shared" si="4"/>
        <v>34830.200000000004</v>
      </c>
      <c r="G9" s="7">
        <f t="shared" ref="G9:K9" si="5">G8-G27</f>
        <v>63549.099999999991</v>
      </c>
      <c r="H9" s="7">
        <f t="shared" si="5"/>
        <v>17705.099999999999</v>
      </c>
      <c r="I9" s="7">
        <f t="shared" si="5"/>
        <v>2031.1</v>
      </c>
      <c r="J9" s="7">
        <f t="shared" si="5"/>
        <v>5628.3</v>
      </c>
      <c r="K9" s="7">
        <f t="shared" si="5"/>
        <v>38184.600000000006</v>
      </c>
      <c r="L9" s="8">
        <f>G9/B9</f>
        <v>0.94091893028365658</v>
      </c>
      <c r="M9" s="9">
        <f>G9-B9</f>
        <v>-3990.3000000000029</v>
      </c>
      <c r="N9" s="8">
        <f>K9/F9</f>
        <v>1.0963072276357875</v>
      </c>
      <c r="O9" s="9">
        <f>K9-F9</f>
        <v>3354.4000000000015</v>
      </c>
    </row>
    <row r="10" spans="1:15" x14ac:dyDescent="0.2">
      <c r="A10" s="3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9"/>
      <c r="N10" s="8"/>
      <c r="O10" s="9"/>
    </row>
    <row r="11" spans="1:15" ht="47.25" x14ac:dyDescent="0.25">
      <c r="A11" s="23" t="s">
        <v>11</v>
      </c>
      <c r="B11" s="7">
        <f t="shared" ref="B11:F11" si="6">SUM(B12:B13)</f>
        <v>133108.29999999999</v>
      </c>
      <c r="C11" s="7">
        <f t="shared" si="6"/>
        <v>88649</v>
      </c>
      <c r="D11" s="7">
        <f t="shared" si="6"/>
        <v>1398.3000000000002</v>
      </c>
      <c r="E11" s="7">
        <f t="shared" si="6"/>
        <v>5439.6</v>
      </c>
      <c r="F11" s="7">
        <f t="shared" si="6"/>
        <v>37621.400000000009</v>
      </c>
      <c r="G11" s="7">
        <f t="shared" ref="G11:J11" si="7">SUM(G12:G13)</f>
        <v>101986.9</v>
      </c>
      <c r="H11" s="7">
        <f t="shared" si="7"/>
        <v>53039.7</v>
      </c>
      <c r="I11" s="7">
        <f t="shared" si="7"/>
        <v>2031.1</v>
      </c>
      <c r="J11" s="7">
        <f t="shared" si="7"/>
        <v>7466.3</v>
      </c>
      <c r="K11" s="7">
        <f t="shared" ref="K11" si="8">SUM(K12:K13)</f>
        <v>39449.800000000003</v>
      </c>
      <c r="L11" s="8">
        <f>G11/B11</f>
        <v>0.76619489543477004</v>
      </c>
      <c r="M11" s="9">
        <f>G11-B11</f>
        <v>-31121.399999999994</v>
      </c>
      <c r="N11" s="8">
        <f>K11/F11</f>
        <v>1.0485999989367751</v>
      </c>
      <c r="O11" s="9">
        <f>K11-F11</f>
        <v>1828.3999999999942</v>
      </c>
    </row>
    <row r="12" spans="1:15" s="17" customFormat="1" x14ac:dyDescent="0.2">
      <c r="A12" s="24" t="s">
        <v>12</v>
      </c>
      <c r="B12" s="25">
        <v>99950.5</v>
      </c>
      <c r="C12" s="25">
        <v>83431.7</v>
      </c>
      <c r="D12" s="25">
        <v>1033.4000000000001</v>
      </c>
      <c r="E12" s="25">
        <v>5009.8</v>
      </c>
      <c r="F12" s="32">
        <f>B12-C12-D12-E12</f>
        <v>10475.600000000002</v>
      </c>
      <c r="G12" s="25">
        <v>72622.5</v>
      </c>
      <c r="H12" s="25">
        <v>51251</v>
      </c>
      <c r="I12" s="25">
        <v>1154.8</v>
      </c>
      <c r="J12" s="25">
        <v>6484.1</v>
      </c>
      <c r="K12" s="32">
        <f>G12-H12-I12-J12</f>
        <v>13732.6</v>
      </c>
      <c r="L12" s="26">
        <f>G12/B12</f>
        <v>0.72658465940640615</v>
      </c>
      <c r="M12" s="27">
        <f>G12-B12</f>
        <v>-27328</v>
      </c>
      <c r="N12" s="26">
        <f>K12/F12</f>
        <v>1.3109129787315283</v>
      </c>
      <c r="O12" s="27">
        <f>K12-F12</f>
        <v>3256.9999999999982</v>
      </c>
    </row>
    <row r="13" spans="1:15" x14ac:dyDescent="0.2">
      <c r="A13" s="10" t="s">
        <v>13</v>
      </c>
      <c r="B13" s="5">
        <v>33157.800000000003</v>
      </c>
      <c r="C13" s="5">
        <v>5217.3</v>
      </c>
      <c r="D13" s="5">
        <v>364.9</v>
      </c>
      <c r="E13" s="5">
        <v>429.8</v>
      </c>
      <c r="F13" s="32">
        <f>B13-C13-D13-E13</f>
        <v>27145.800000000003</v>
      </c>
      <c r="G13" s="5">
        <v>29364.400000000001</v>
      </c>
      <c r="H13" s="5">
        <v>1788.7</v>
      </c>
      <c r="I13" s="5">
        <v>876.3</v>
      </c>
      <c r="J13" s="5">
        <v>982.2</v>
      </c>
      <c r="K13" s="32">
        <f>G13-H13-I13-J13</f>
        <v>25717.200000000001</v>
      </c>
      <c r="L13" s="8">
        <f>G13/B13</f>
        <v>0.88559554614600478</v>
      </c>
      <c r="M13" s="9">
        <f>G13-B13</f>
        <v>-3793.4000000000015</v>
      </c>
      <c r="N13" s="8">
        <f>K13/F13</f>
        <v>0.9473730742877351</v>
      </c>
      <c r="O13" s="9">
        <f>K13-F13</f>
        <v>-1428.6000000000022</v>
      </c>
    </row>
    <row r="14" spans="1:15" x14ac:dyDescent="0.2">
      <c r="A14" s="10" t="s">
        <v>14</v>
      </c>
      <c r="B14" s="5">
        <v>5838.2</v>
      </c>
      <c r="C14" s="5">
        <v>4.8</v>
      </c>
      <c r="D14" s="5">
        <v>0</v>
      </c>
      <c r="E14" s="5">
        <v>0</v>
      </c>
      <c r="F14" s="32">
        <v>5833.3</v>
      </c>
      <c r="G14" s="5">
        <v>5540.4</v>
      </c>
      <c r="H14" s="5">
        <v>4.0999999999999996</v>
      </c>
      <c r="I14" s="5">
        <v>0</v>
      </c>
      <c r="J14" s="5">
        <v>0</v>
      </c>
      <c r="K14" s="32">
        <f>G14-H14-I14-J14</f>
        <v>5536.2999999999993</v>
      </c>
      <c r="L14" s="8">
        <f>G14/B14</f>
        <v>0.94899112740228153</v>
      </c>
      <c r="M14" s="9">
        <f>G14-B14</f>
        <v>-297.80000000000018</v>
      </c>
      <c r="N14" s="8">
        <f>K14/F14</f>
        <v>0.94908542334527612</v>
      </c>
      <c r="O14" s="9">
        <f>K14-F14</f>
        <v>-297.00000000000091</v>
      </c>
    </row>
    <row r="15" spans="1:15" x14ac:dyDescent="0.2">
      <c r="A15" s="3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8"/>
      <c r="M15" s="9"/>
      <c r="N15" s="8"/>
      <c r="O15" s="9"/>
    </row>
    <row r="16" spans="1:15" x14ac:dyDescent="0.2">
      <c r="A16" s="11" t="s">
        <v>16</v>
      </c>
      <c r="B16" s="7">
        <f t="shared" ref="B16:F16" si="9">SUM(B17:B18)</f>
        <v>11609.8</v>
      </c>
      <c r="C16" s="7">
        <f t="shared" si="9"/>
        <v>5622.4</v>
      </c>
      <c r="D16" s="7">
        <f t="shared" si="9"/>
        <v>386</v>
      </c>
      <c r="E16" s="7">
        <f t="shared" si="9"/>
        <v>508.3</v>
      </c>
      <c r="F16" s="7">
        <f t="shared" si="9"/>
        <v>5093</v>
      </c>
      <c r="G16" s="7">
        <f t="shared" ref="G16:K16" si="10">SUM(G17:G18)</f>
        <v>7499.4000000000005</v>
      </c>
      <c r="H16" s="7">
        <f t="shared" si="10"/>
        <v>1965.8999999999999</v>
      </c>
      <c r="I16" s="7">
        <f t="shared" si="10"/>
        <v>948.19999999999993</v>
      </c>
      <c r="J16" s="7">
        <f t="shared" si="10"/>
        <v>1145.5999999999999</v>
      </c>
      <c r="K16" s="7">
        <f t="shared" si="10"/>
        <v>3439.7</v>
      </c>
      <c r="L16" s="8">
        <f>G16/B16</f>
        <v>0.64595428000482358</v>
      </c>
      <c r="M16" s="9">
        <f>G16-B16</f>
        <v>-4110.3999999999987</v>
      </c>
      <c r="N16" s="8">
        <f>K16/F16</f>
        <v>0.67537796976241893</v>
      </c>
      <c r="O16" s="9">
        <f>K16-F16</f>
        <v>-1653.3000000000002</v>
      </c>
    </row>
    <row r="17" spans="1:15" s="17" customFormat="1" x14ac:dyDescent="0.2">
      <c r="A17" s="24" t="s">
        <v>12</v>
      </c>
      <c r="B17" s="25">
        <v>1113.8</v>
      </c>
      <c r="C17" s="25">
        <v>410</v>
      </c>
      <c r="D17" s="25">
        <v>21.1</v>
      </c>
      <c r="E17" s="25">
        <v>79</v>
      </c>
      <c r="F17" s="32">
        <f>B17-C17-D17-E17</f>
        <v>603.69999999999993</v>
      </c>
      <c r="G17" s="25">
        <v>586.29999999999995</v>
      </c>
      <c r="H17" s="25">
        <v>181.3</v>
      </c>
      <c r="I17" s="25">
        <v>71.900000000000006</v>
      </c>
      <c r="J17" s="25">
        <v>162.19999999999999</v>
      </c>
      <c r="K17" s="32">
        <f>G17-H17-I17-J17</f>
        <v>170.89999999999992</v>
      </c>
      <c r="L17" s="14">
        <f>G17/B17</f>
        <v>0.52639612138624525</v>
      </c>
      <c r="M17" s="27">
        <f>G17-B17</f>
        <v>-527.5</v>
      </c>
      <c r="N17" s="14">
        <f>K17/F17</f>
        <v>0.28308762630445578</v>
      </c>
      <c r="O17" s="27">
        <f>K17-F17</f>
        <v>-432.8</v>
      </c>
    </row>
    <row r="18" spans="1:15" x14ac:dyDescent="0.2">
      <c r="A18" s="10" t="s">
        <v>13</v>
      </c>
      <c r="B18" s="5">
        <v>10496</v>
      </c>
      <c r="C18" s="5">
        <v>5212.3999999999996</v>
      </c>
      <c r="D18" s="5">
        <v>364.9</v>
      </c>
      <c r="E18" s="5">
        <v>429.3</v>
      </c>
      <c r="F18" s="32">
        <v>4489.3</v>
      </c>
      <c r="G18" s="5">
        <v>6913.1</v>
      </c>
      <c r="H18" s="5">
        <v>1784.6</v>
      </c>
      <c r="I18" s="5">
        <v>876.3</v>
      </c>
      <c r="J18" s="5">
        <v>983.4</v>
      </c>
      <c r="K18" s="32">
        <f>G18-H18-I18-J18</f>
        <v>3268.7999999999997</v>
      </c>
      <c r="L18" s="12">
        <f>G18/B18</f>
        <v>0.658641387195122</v>
      </c>
      <c r="M18" s="9">
        <f>G18-B18</f>
        <v>-3582.8999999999996</v>
      </c>
      <c r="N18" s="12">
        <f>K18/F18</f>
        <v>0.72813133450649314</v>
      </c>
      <c r="O18" s="9">
        <f>K18-F18</f>
        <v>-1220.5000000000005</v>
      </c>
    </row>
    <row r="19" spans="1:15" ht="15" x14ac:dyDescent="0.2">
      <c r="A19" s="11" t="s">
        <v>17</v>
      </c>
      <c r="B19" s="7">
        <v>12318.2</v>
      </c>
      <c r="C19" s="7">
        <v>0</v>
      </c>
      <c r="D19" s="7">
        <v>0</v>
      </c>
      <c r="E19" s="7">
        <v>0</v>
      </c>
      <c r="F19" s="7">
        <f>B19-C19-D19-E19</f>
        <v>12318.2</v>
      </c>
      <c r="G19" s="7">
        <v>12658.6</v>
      </c>
      <c r="H19" s="7">
        <v>0</v>
      </c>
      <c r="I19" s="7">
        <v>0</v>
      </c>
      <c r="J19" s="7">
        <v>0</v>
      </c>
      <c r="K19" s="7">
        <f>G19-H19-I19</f>
        <v>12658.6</v>
      </c>
      <c r="L19" s="8">
        <f>G19/B19</f>
        <v>1.027633907551428</v>
      </c>
      <c r="M19" s="9">
        <f>G19-B19</f>
        <v>340.39999999999964</v>
      </c>
      <c r="N19" s="28" t="s">
        <v>18</v>
      </c>
      <c r="O19" s="28" t="s">
        <v>18</v>
      </c>
    </row>
    <row r="20" spans="1:15" x14ac:dyDescent="0.2">
      <c r="A20" s="11" t="s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9"/>
      <c r="N20" s="8"/>
      <c r="O20" s="9"/>
    </row>
    <row r="21" spans="1:15" x14ac:dyDescent="0.2">
      <c r="A21" s="10" t="s">
        <v>13</v>
      </c>
      <c r="B21" s="30">
        <v>2429</v>
      </c>
      <c r="C21" s="5">
        <v>0</v>
      </c>
      <c r="D21" s="5">
        <v>0</v>
      </c>
      <c r="E21" s="5">
        <v>0</v>
      </c>
      <c r="F21" s="7">
        <f>B21-C21-D21</f>
        <v>2429</v>
      </c>
      <c r="G21" s="30">
        <v>2222.5</v>
      </c>
      <c r="H21" s="5">
        <v>0</v>
      </c>
      <c r="I21" s="5">
        <v>0</v>
      </c>
      <c r="J21" s="5">
        <v>0</v>
      </c>
      <c r="K21" s="7">
        <f>G21-H21-I21-J21</f>
        <v>2222.5</v>
      </c>
      <c r="L21" s="8">
        <f t="shared" ref="L21:L31" si="11">G21/B21</f>
        <v>0.91498559077809793</v>
      </c>
      <c r="M21" s="9">
        <f t="shared" ref="M21:M33" si="12">G21-B21</f>
        <v>-206.5</v>
      </c>
      <c r="N21" s="8">
        <f t="shared" ref="N21:N31" si="13">K21/F21</f>
        <v>0.91498559077809793</v>
      </c>
      <c r="O21" s="9">
        <f t="shared" ref="O21:O33" si="14">K21-F21</f>
        <v>-206.5</v>
      </c>
    </row>
    <row r="22" spans="1:15" s="17" customFormat="1" x14ac:dyDescent="0.2">
      <c r="A22" s="29" t="s">
        <v>20</v>
      </c>
      <c r="B22" s="30">
        <v>32622.3</v>
      </c>
      <c r="C22" s="30">
        <v>22388.400000000001</v>
      </c>
      <c r="D22" s="30">
        <v>1008.9</v>
      </c>
      <c r="E22" s="30">
        <v>2695.2</v>
      </c>
      <c r="F22" s="7">
        <v>6529.7</v>
      </c>
      <c r="G22" s="30">
        <v>32680.7</v>
      </c>
      <c r="H22" s="30">
        <v>15592.8</v>
      </c>
      <c r="I22" s="30">
        <v>1062.5999999999999</v>
      </c>
      <c r="J22" s="30">
        <v>4432.5</v>
      </c>
      <c r="K22" s="7">
        <f>G22-H22-I22-J22</f>
        <v>11592.800000000001</v>
      </c>
      <c r="L22" s="26">
        <f t="shared" si="11"/>
        <v>1.0017901864675391</v>
      </c>
      <c r="M22" s="27">
        <f t="shared" si="12"/>
        <v>58.400000000001455</v>
      </c>
      <c r="N22" s="26">
        <f t="shared" si="13"/>
        <v>1.7753955005589845</v>
      </c>
      <c r="O22" s="27">
        <f t="shared" si="14"/>
        <v>5063.1000000000013</v>
      </c>
    </row>
    <row r="23" spans="1:15" s="17" customFormat="1" ht="25.5" x14ac:dyDescent="0.2">
      <c r="A23" s="29" t="s">
        <v>21</v>
      </c>
      <c r="B23" s="30">
        <v>167.8</v>
      </c>
      <c r="C23" s="30">
        <v>0.4</v>
      </c>
      <c r="D23" s="30">
        <v>3.3</v>
      </c>
      <c r="E23" s="30">
        <v>95.3</v>
      </c>
      <c r="F23" s="7">
        <f>B23-C23-D23-E23</f>
        <v>68.8</v>
      </c>
      <c r="G23" s="30">
        <v>100.2</v>
      </c>
      <c r="H23" s="30">
        <v>0.6</v>
      </c>
      <c r="I23" s="30">
        <v>20.3</v>
      </c>
      <c r="J23" s="30">
        <v>52</v>
      </c>
      <c r="K23" s="7">
        <f>G23-H23-I23-J23</f>
        <v>27.300000000000011</v>
      </c>
      <c r="L23" s="26">
        <f t="shared" si="11"/>
        <v>0.59713945172824789</v>
      </c>
      <c r="M23" s="27">
        <f t="shared" si="12"/>
        <v>-67.600000000000009</v>
      </c>
      <c r="N23" s="26">
        <f t="shared" si="13"/>
        <v>0.39680232558139555</v>
      </c>
      <c r="O23" s="27">
        <f t="shared" si="14"/>
        <v>-41.499999999999986</v>
      </c>
    </row>
    <row r="24" spans="1:15" ht="24" customHeight="1" x14ac:dyDescent="0.2">
      <c r="A24" s="13" t="s">
        <v>22</v>
      </c>
      <c r="B24" s="7">
        <f t="shared" ref="B24:E24" si="15">SUM(B25:B26)</f>
        <v>2832.5</v>
      </c>
      <c r="C24" s="7">
        <f t="shared" si="15"/>
        <v>0</v>
      </c>
      <c r="D24" s="7">
        <f t="shared" si="15"/>
        <v>0</v>
      </c>
      <c r="E24" s="7">
        <f t="shared" si="15"/>
        <v>0.7</v>
      </c>
      <c r="F24" s="7">
        <f>SUM(F25:F26)</f>
        <v>2831.8</v>
      </c>
      <c r="G24" s="7">
        <f t="shared" ref="G24:J24" si="16">SUM(G25:G26)</f>
        <v>3567.9</v>
      </c>
      <c r="H24" s="7">
        <f t="shared" si="16"/>
        <v>145.69999999999999</v>
      </c>
      <c r="I24" s="7">
        <f t="shared" si="16"/>
        <v>0</v>
      </c>
      <c r="J24" s="7">
        <f t="shared" si="16"/>
        <v>-1.9</v>
      </c>
      <c r="K24" s="7">
        <f>SUM(K25:K26)</f>
        <v>3424.1000000000004</v>
      </c>
      <c r="L24" s="8">
        <f t="shared" si="11"/>
        <v>1.259629302736099</v>
      </c>
      <c r="M24" s="9">
        <f t="shared" si="12"/>
        <v>735.40000000000009</v>
      </c>
      <c r="N24" s="8">
        <f t="shared" si="13"/>
        <v>1.2091602514301858</v>
      </c>
      <c r="O24" s="9">
        <f t="shared" si="14"/>
        <v>592.30000000000018</v>
      </c>
    </row>
    <row r="25" spans="1:15" s="17" customFormat="1" x14ac:dyDescent="0.2">
      <c r="A25" s="24" t="s">
        <v>12</v>
      </c>
      <c r="B25" s="25">
        <v>384.6</v>
      </c>
      <c r="C25" s="25"/>
      <c r="D25" s="25"/>
      <c r="E25" s="25">
        <v>0.3</v>
      </c>
      <c r="F25" s="25">
        <f>B25-C25-D25-E25</f>
        <v>384.3</v>
      </c>
      <c r="G25" s="25">
        <v>727.5</v>
      </c>
      <c r="H25" s="25">
        <v>145.69999999999999</v>
      </c>
      <c r="I25" s="25"/>
      <c r="J25" s="25">
        <v>-0.6</v>
      </c>
      <c r="K25" s="25">
        <f>G25-H25-I25-J25</f>
        <v>582.4</v>
      </c>
      <c r="L25" s="14">
        <f t="shared" si="11"/>
        <v>1.891575663026521</v>
      </c>
      <c r="M25" s="27">
        <f t="shared" si="12"/>
        <v>342.9</v>
      </c>
      <c r="N25" s="14">
        <f t="shared" si="13"/>
        <v>1.5154826958105645</v>
      </c>
      <c r="O25" s="27">
        <f t="shared" si="14"/>
        <v>198.09999999999997</v>
      </c>
    </row>
    <row r="26" spans="1:15" x14ac:dyDescent="0.2">
      <c r="A26" s="10" t="s">
        <v>13</v>
      </c>
      <c r="B26" s="5">
        <v>2447.9</v>
      </c>
      <c r="C26" s="5"/>
      <c r="D26" s="5"/>
      <c r="E26" s="5">
        <v>0.4</v>
      </c>
      <c r="F26" s="5">
        <f>B26-C26-D26-E26</f>
        <v>2447.5</v>
      </c>
      <c r="G26" s="5">
        <v>2840.4</v>
      </c>
      <c r="H26" s="5"/>
      <c r="I26" s="5"/>
      <c r="J26" s="5">
        <v>-1.3</v>
      </c>
      <c r="K26" s="5">
        <f>G26-H26-I26-J26</f>
        <v>2841.7000000000003</v>
      </c>
      <c r="L26" s="12">
        <f t="shared" si="11"/>
        <v>1.1603415172188407</v>
      </c>
      <c r="M26" s="9">
        <f t="shared" si="12"/>
        <v>392.5</v>
      </c>
      <c r="N26" s="12">
        <f t="shared" si="13"/>
        <v>1.1610623084780389</v>
      </c>
      <c r="O26" s="9">
        <f t="shared" si="14"/>
        <v>394.20000000000027</v>
      </c>
    </row>
    <row r="27" spans="1:15" x14ac:dyDescent="0.2">
      <c r="A27" s="11" t="s">
        <v>23</v>
      </c>
      <c r="B27" s="7">
        <f t="shared" ref="B27:E27" si="17">SUM(B28:B29)</f>
        <v>65569</v>
      </c>
      <c r="C27" s="7">
        <f t="shared" si="17"/>
        <v>60637.600000000006</v>
      </c>
      <c r="D27" s="7">
        <f t="shared" si="17"/>
        <v>0</v>
      </c>
      <c r="E27" s="7">
        <f t="shared" si="17"/>
        <v>2140</v>
      </c>
      <c r="F27" s="7">
        <f>SUM(F28:F29)</f>
        <v>2791.2999999999997</v>
      </c>
      <c r="G27" s="7">
        <f t="shared" ref="G27:J27" si="18">SUM(G28:G29)</f>
        <v>38437.800000000003</v>
      </c>
      <c r="H27" s="7">
        <f t="shared" si="18"/>
        <v>35334.6</v>
      </c>
      <c r="I27" s="7">
        <f t="shared" si="18"/>
        <v>0</v>
      </c>
      <c r="J27" s="7">
        <f t="shared" si="18"/>
        <v>1838</v>
      </c>
      <c r="K27" s="7">
        <f>SUM(K28:K29)</f>
        <v>1265.2</v>
      </c>
      <c r="L27" s="8">
        <f t="shared" si="11"/>
        <v>0.58621909743933875</v>
      </c>
      <c r="M27" s="9">
        <f t="shared" si="12"/>
        <v>-27131.199999999997</v>
      </c>
      <c r="N27" s="8">
        <f t="shared" si="13"/>
        <v>0.45326550352882178</v>
      </c>
      <c r="O27" s="9">
        <f t="shared" si="14"/>
        <v>-1526.0999999999997</v>
      </c>
    </row>
    <row r="28" spans="1:15" s="17" customFormat="1" x14ac:dyDescent="0.2">
      <c r="A28" s="24" t="s">
        <v>12</v>
      </c>
      <c r="B28" s="25">
        <v>65557.600000000006</v>
      </c>
      <c r="C28" s="25">
        <v>60632.800000000003</v>
      </c>
      <c r="D28" s="25"/>
      <c r="E28" s="25">
        <v>2140</v>
      </c>
      <c r="F28" s="5">
        <v>2784.7</v>
      </c>
      <c r="G28" s="25">
        <v>38425</v>
      </c>
      <c r="H28" s="25">
        <v>35330.5</v>
      </c>
      <c r="I28" s="25"/>
      <c r="J28" s="25">
        <v>1838</v>
      </c>
      <c r="K28" s="25">
        <f t="shared" ref="K28:K29" si="19">G28-H28-I28-J28</f>
        <v>1256.5</v>
      </c>
      <c r="L28" s="14">
        <f t="shared" si="11"/>
        <v>0.58612578861947351</v>
      </c>
      <c r="M28" s="27">
        <f t="shared" si="12"/>
        <v>-27132.600000000006</v>
      </c>
      <c r="N28" s="14">
        <f t="shared" si="13"/>
        <v>0.45121557079757246</v>
      </c>
      <c r="O28" s="9">
        <f t="shared" si="14"/>
        <v>-1528.1999999999998</v>
      </c>
    </row>
    <row r="29" spans="1:15" x14ac:dyDescent="0.2">
      <c r="A29" s="10" t="s">
        <v>13</v>
      </c>
      <c r="B29" s="5">
        <v>11.4</v>
      </c>
      <c r="C29" s="5">
        <v>4.8</v>
      </c>
      <c r="D29" s="5"/>
      <c r="E29" s="5"/>
      <c r="F29" s="5">
        <f>B29-C29-D29-E29</f>
        <v>6.6000000000000005</v>
      </c>
      <c r="G29" s="5">
        <v>12.8</v>
      </c>
      <c r="H29" s="5">
        <v>4.0999999999999996</v>
      </c>
      <c r="I29" s="5"/>
      <c r="J29" s="5"/>
      <c r="K29" s="25">
        <f t="shared" si="19"/>
        <v>8.7000000000000011</v>
      </c>
      <c r="L29" s="14">
        <f t="shared" si="11"/>
        <v>1.1228070175438596</v>
      </c>
      <c r="M29" s="9">
        <f t="shared" si="12"/>
        <v>1.4000000000000004</v>
      </c>
      <c r="N29" s="12">
        <f t="shared" si="13"/>
        <v>1.3181818181818183</v>
      </c>
      <c r="O29" s="9">
        <f t="shared" si="14"/>
        <v>2.1000000000000005</v>
      </c>
    </row>
    <row r="30" spans="1:15" x14ac:dyDescent="0.2">
      <c r="A30" s="11" t="s">
        <v>24</v>
      </c>
      <c r="B30" s="7">
        <f>SUM(B31:B32)</f>
        <v>62459.6</v>
      </c>
      <c r="C30" s="7">
        <f>SUM(C31:C32)</f>
        <v>57665.599999999999</v>
      </c>
      <c r="D30" s="7">
        <f t="shared" ref="D30:E30" si="20">SUM(D31:D32)</f>
        <v>0</v>
      </c>
      <c r="E30" s="7">
        <f t="shared" si="20"/>
        <v>2140</v>
      </c>
      <c r="F30" s="7">
        <f>SUM(F31:F32)</f>
        <v>2654</v>
      </c>
      <c r="G30" s="7">
        <f>SUM(G31:G32)</f>
        <v>36364.9</v>
      </c>
      <c r="H30" s="7">
        <f>SUM(H31:H32)</f>
        <v>33336.6</v>
      </c>
      <c r="I30" s="7">
        <f t="shared" ref="I30:J30" si="21">SUM(I31:I32)</f>
        <v>0</v>
      </c>
      <c r="J30" s="7">
        <f t="shared" si="21"/>
        <v>1838</v>
      </c>
      <c r="K30" s="7">
        <f>SUM(K31:K32)</f>
        <v>1190.3000000000029</v>
      </c>
      <c r="L30" s="8">
        <f t="shared" si="11"/>
        <v>0.5822147436102697</v>
      </c>
      <c r="M30" s="9">
        <f t="shared" si="12"/>
        <v>-26094.699999999997</v>
      </c>
      <c r="N30" s="8">
        <f t="shared" si="13"/>
        <v>0.44849284099472603</v>
      </c>
      <c r="O30" s="9">
        <f t="shared" si="14"/>
        <v>-1463.6999999999971</v>
      </c>
    </row>
    <row r="31" spans="1:15" s="17" customFormat="1" x14ac:dyDescent="0.2">
      <c r="A31" s="24" t="s">
        <v>12</v>
      </c>
      <c r="B31" s="25">
        <v>62459.6</v>
      </c>
      <c r="C31" s="25">
        <v>57665.599999999999</v>
      </c>
      <c r="D31" s="25"/>
      <c r="E31" s="25">
        <v>2140</v>
      </c>
      <c r="F31" s="5">
        <f>B31-C31-D31-E31</f>
        <v>2654</v>
      </c>
      <c r="G31" s="25">
        <v>36364.9</v>
      </c>
      <c r="H31" s="25">
        <v>33336.6</v>
      </c>
      <c r="I31" s="25"/>
      <c r="J31" s="25">
        <v>1838</v>
      </c>
      <c r="K31" s="5">
        <f>G31-H31-I31-J31</f>
        <v>1190.3000000000029</v>
      </c>
      <c r="L31" s="14">
        <f t="shared" si="11"/>
        <v>0.5822147436102697</v>
      </c>
      <c r="M31" s="27">
        <f t="shared" si="12"/>
        <v>-26094.699999999997</v>
      </c>
      <c r="N31" s="14">
        <f t="shared" si="13"/>
        <v>0.44849284099472603</v>
      </c>
      <c r="O31" s="27">
        <f t="shared" si="14"/>
        <v>-1463.6999999999971</v>
      </c>
    </row>
    <row r="32" spans="1:15" hidden="1" x14ac:dyDescent="0.2">
      <c r="A32" s="10" t="s">
        <v>25</v>
      </c>
      <c r="B32" s="20" t="s">
        <v>18</v>
      </c>
      <c r="C32" s="20" t="s">
        <v>18</v>
      </c>
      <c r="D32" s="20" t="s">
        <v>18</v>
      </c>
      <c r="E32" s="20"/>
      <c r="F32" s="20" t="s">
        <v>18</v>
      </c>
      <c r="G32" s="20" t="s">
        <v>18</v>
      </c>
      <c r="H32" s="20" t="s">
        <v>18</v>
      </c>
      <c r="I32" s="20" t="s">
        <v>18</v>
      </c>
      <c r="J32" s="20"/>
      <c r="K32" s="20" t="s">
        <v>18</v>
      </c>
      <c r="L32" s="20" t="s">
        <v>18</v>
      </c>
      <c r="M32" s="9" t="e">
        <f t="shared" si="12"/>
        <v>#VALUE!</v>
      </c>
      <c r="N32" s="20" t="s">
        <v>18</v>
      </c>
      <c r="O32" s="9" t="e">
        <f t="shared" si="14"/>
        <v>#VALUE!</v>
      </c>
    </row>
    <row r="33" spans="1:15" s="17" customFormat="1" ht="51" customHeight="1" x14ac:dyDescent="0.2">
      <c r="A33" s="15" t="s">
        <v>26</v>
      </c>
      <c r="B33" s="7">
        <v>5345</v>
      </c>
      <c r="C33" s="16">
        <v>0</v>
      </c>
      <c r="D33" s="16">
        <v>0</v>
      </c>
      <c r="E33" s="16">
        <v>0</v>
      </c>
      <c r="F33" s="7">
        <f>B33-C33-D33-E33</f>
        <v>5345</v>
      </c>
      <c r="G33" s="7">
        <v>4618.8999999999996</v>
      </c>
      <c r="H33" s="16">
        <v>0</v>
      </c>
      <c r="I33" s="16">
        <v>0</v>
      </c>
      <c r="J33" s="16">
        <v>0</v>
      </c>
      <c r="K33" s="7">
        <f>G33-H33-I33-J33</f>
        <v>4618.8999999999996</v>
      </c>
      <c r="L33" s="8">
        <f>G33/B33</f>
        <v>0.86415341440598681</v>
      </c>
      <c r="M33" s="9">
        <f t="shared" si="12"/>
        <v>-726.10000000000036</v>
      </c>
      <c r="N33" s="8">
        <f>K33/F33</f>
        <v>0.86415341440598681</v>
      </c>
      <c r="O33" s="9">
        <f t="shared" si="14"/>
        <v>-726.10000000000036</v>
      </c>
    </row>
    <row r="34" spans="1:15" s="17" customFormat="1" x14ac:dyDescent="0.2">
      <c r="A34" s="18" t="s">
        <v>27</v>
      </c>
      <c r="B34" s="19"/>
      <c r="C34" s="20"/>
      <c r="D34" s="20"/>
      <c r="E34" s="20"/>
      <c r="F34" s="7"/>
      <c r="G34" s="19"/>
      <c r="H34" s="20"/>
      <c r="I34" s="20"/>
      <c r="J34" s="20"/>
      <c r="K34" s="7"/>
      <c r="L34" s="20"/>
      <c r="M34" s="9"/>
      <c r="N34" s="20"/>
      <c r="O34" s="9"/>
    </row>
    <row r="35" spans="1:15" s="17" customFormat="1" ht="22.5" x14ac:dyDescent="0.2">
      <c r="A35" s="15" t="s">
        <v>28</v>
      </c>
      <c r="B35" s="7">
        <v>4013.5</v>
      </c>
      <c r="C35" s="5">
        <v>0</v>
      </c>
      <c r="D35" s="5">
        <v>0</v>
      </c>
      <c r="E35" s="5">
        <v>0</v>
      </c>
      <c r="F35" s="7">
        <f>B35-C35-D35-E35</f>
        <v>4013.5</v>
      </c>
      <c r="G35" s="7">
        <v>3523.3</v>
      </c>
      <c r="H35" s="5">
        <v>0</v>
      </c>
      <c r="I35" s="5">
        <v>0</v>
      </c>
      <c r="J35" s="5">
        <v>0</v>
      </c>
      <c r="K35" s="7">
        <f>G35-H35-I35-J35</f>
        <v>3523.3</v>
      </c>
      <c r="L35" s="8">
        <f>G35/B35</f>
        <v>0.87786221502429307</v>
      </c>
      <c r="M35" s="9">
        <f>G35-B35</f>
        <v>-490.19999999999982</v>
      </c>
      <c r="N35" s="8">
        <f>K35/F35</f>
        <v>0.87786221502429307</v>
      </c>
      <c r="O35" s="9">
        <f>K35-F35</f>
        <v>-490.19999999999982</v>
      </c>
    </row>
    <row r="36" spans="1:15" ht="54.75" customHeight="1" x14ac:dyDescent="0.2">
      <c r="A36" s="31" t="s">
        <v>29</v>
      </c>
      <c r="B36" s="7">
        <v>0.1</v>
      </c>
      <c r="C36" s="7">
        <v>0</v>
      </c>
      <c r="D36" s="7">
        <v>0</v>
      </c>
      <c r="E36" s="7">
        <v>0</v>
      </c>
      <c r="F36" s="7">
        <f>B36-C36-D36-E36</f>
        <v>0.1</v>
      </c>
      <c r="G36" s="7">
        <v>0</v>
      </c>
      <c r="H36" s="7">
        <v>0</v>
      </c>
      <c r="I36" s="7">
        <v>0</v>
      </c>
      <c r="J36" s="7">
        <v>0</v>
      </c>
      <c r="K36" s="7">
        <f>G36-H36-I36-J36</f>
        <v>0</v>
      </c>
      <c r="L36" s="8">
        <f>G36/B36</f>
        <v>0</v>
      </c>
      <c r="M36" s="9">
        <f>G36-B36</f>
        <v>-0.1</v>
      </c>
      <c r="N36" s="8">
        <f>K36/F36</f>
        <v>0</v>
      </c>
      <c r="O36" s="9">
        <f>K36-F36</f>
        <v>-0.1</v>
      </c>
    </row>
    <row r="37" spans="1:15" ht="34.15" customHeight="1" x14ac:dyDescent="0.2">
      <c r="A37" s="31" t="s">
        <v>35</v>
      </c>
      <c r="B37" s="7">
        <v>26742.1</v>
      </c>
      <c r="C37" s="7">
        <v>0</v>
      </c>
      <c r="D37" s="7">
        <v>0</v>
      </c>
      <c r="E37" s="7">
        <v>0</v>
      </c>
      <c r="F37" s="7">
        <f>B37-C37-D37-E37</f>
        <v>26742.1</v>
      </c>
      <c r="G37" s="7">
        <v>27280.5</v>
      </c>
      <c r="H37" s="7">
        <v>0</v>
      </c>
      <c r="I37" s="7">
        <v>0</v>
      </c>
      <c r="J37" s="7">
        <v>0</v>
      </c>
      <c r="K37" s="7">
        <f>G37-H37-I37-J37</f>
        <v>27280.5</v>
      </c>
      <c r="L37" s="8">
        <f>G37/B37</f>
        <v>1.0201330486386635</v>
      </c>
      <c r="M37" s="9">
        <f>G37-B37</f>
        <v>538.40000000000146</v>
      </c>
      <c r="N37" s="8">
        <f>K37/F37</f>
        <v>1.0201330486386635</v>
      </c>
      <c r="O37" s="9">
        <f>K37-F37</f>
        <v>538.40000000000146</v>
      </c>
    </row>
    <row r="38" spans="1:15" ht="15" x14ac:dyDescent="0.25">
      <c r="A38" s="21"/>
    </row>
    <row r="48" spans="1:15" x14ac:dyDescent="0.2">
      <c r="B48" s="1"/>
      <c r="C48" s="1"/>
      <c r="D48" s="1"/>
    </row>
    <row r="49" spans="2:13" x14ac:dyDescent="0.2">
      <c r="B49" s="1"/>
      <c r="C49" s="1"/>
      <c r="D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</sheetData>
  <mergeCells count="6">
    <mergeCell ref="O4:O5"/>
    <mergeCell ref="B4:F4"/>
    <mergeCell ref="L4:L5"/>
    <mergeCell ref="M4:M5"/>
    <mergeCell ref="N4:N5"/>
    <mergeCell ref="G4:K4"/>
  </mergeCells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2020-08-12T05:04:37Z</cp:lastPrinted>
  <dcterms:created xsi:type="dcterms:W3CDTF">2017-12-06T04:10:52Z</dcterms:created>
  <dcterms:modified xsi:type="dcterms:W3CDTF">2020-08-18T09:25:56Z</dcterms:modified>
</cp:coreProperties>
</file>