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8195" windowHeight="5970"/>
  </bookViews>
  <sheets>
    <sheet name="Лист1" sheetId="1" r:id="rId1"/>
  </sheets>
  <definedNames>
    <definedName name="_xlnm.Print_Area" localSheetId="0">Лист1!$A$1:$Q$37</definedName>
  </definedNames>
  <calcPr calcId="145621"/>
</workbook>
</file>

<file path=xl/calcChain.xml><?xml version="1.0" encoding="utf-8"?>
<calcChain xmlns="http://schemas.openxmlformats.org/spreadsheetml/2006/main">
  <c r="O12" i="1" l="1"/>
  <c r="O13" i="1"/>
  <c r="O14" i="1"/>
  <c r="O16" i="1"/>
  <c r="O17" i="1"/>
  <c r="O18" i="1"/>
  <c r="O19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5" i="1"/>
  <c r="O36" i="1"/>
  <c r="O37" i="1"/>
  <c r="M29" i="1"/>
  <c r="M24" i="1"/>
  <c r="L30" i="1"/>
  <c r="L27" i="1"/>
  <c r="L24" i="1"/>
  <c r="L16" i="1"/>
  <c r="L11" i="1"/>
  <c r="L8" i="1" s="1"/>
  <c r="H30" i="1"/>
  <c r="H27" i="1"/>
  <c r="H24" i="1"/>
  <c r="H16" i="1"/>
  <c r="H11" i="1"/>
  <c r="H8" i="1"/>
  <c r="H9" i="1" s="1"/>
  <c r="H6" i="1" l="1"/>
  <c r="L9" i="1"/>
  <c r="L6" i="1"/>
  <c r="M25" i="1" l="1"/>
  <c r="M31" i="1"/>
  <c r="G37" i="1"/>
  <c r="G36" i="1"/>
  <c r="G8" i="1" s="1"/>
  <c r="G9" i="1" s="1"/>
  <c r="G35" i="1"/>
  <c r="G33" i="1"/>
  <c r="G30" i="1"/>
  <c r="F30" i="1"/>
  <c r="E30" i="1"/>
  <c r="D30" i="1"/>
  <c r="C30" i="1"/>
  <c r="B30" i="1"/>
  <c r="G28" i="1"/>
  <c r="G27" i="1"/>
  <c r="F27" i="1"/>
  <c r="E27" i="1"/>
  <c r="D27" i="1"/>
  <c r="C27" i="1"/>
  <c r="B27" i="1"/>
  <c r="G26" i="1"/>
  <c r="G24" i="1"/>
  <c r="F24" i="1"/>
  <c r="E24" i="1"/>
  <c r="D24" i="1"/>
  <c r="C24" i="1"/>
  <c r="B24" i="1"/>
  <c r="G23" i="1"/>
  <c r="G22" i="1"/>
  <c r="G21" i="1"/>
  <c r="G19" i="1"/>
  <c r="G18" i="1"/>
  <c r="G16" i="1" s="1"/>
  <c r="G17" i="1"/>
  <c r="F16" i="1"/>
  <c r="E16" i="1"/>
  <c r="D16" i="1"/>
  <c r="C16" i="1"/>
  <c r="B16" i="1"/>
  <c r="G14" i="1"/>
  <c r="G13" i="1"/>
  <c r="G12" i="1"/>
  <c r="G11" i="1"/>
  <c r="F11" i="1"/>
  <c r="E11" i="1"/>
  <c r="D11" i="1"/>
  <c r="C11" i="1"/>
  <c r="B11" i="1"/>
  <c r="D9" i="1"/>
  <c r="F8" i="1"/>
  <c r="F9" i="1" s="1"/>
  <c r="E8" i="1"/>
  <c r="E9" i="1" s="1"/>
  <c r="D8" i="1"/>
  <c r="C8" i="1"/>
  <c r="C9" i="1" s="1"/>
  <c r="B8" i="1"/>
  <c r="B9" i="1" s="1"/>
  <c r="E6" i="1"/>
  <c r="D6" i="1"/>
  <c r="B6" i="1" l="1"/>
  <c r="F6" i="1"/>
  <c r="C6" i="1"/>
  <c r="G6" i="1"/>
  <c r="M13" i="1"/>
  <c r="M28" i="1" l="1"/>
  <c r="M22" i="1" l="1"/>
  <c r="M14" i="1" l="1"/>
  <c r="M18" i="1"/>
  <c r="M12" i="1" l="1"/>
  <c r="M17" i="1"/>
  <c r="M23" i="1" l="1"/>
  <c r="J27" i="1" l="1"/>
  <c r="M37" i="1" l="1"/>
  <c r="M36" i="1"/>
  <c r="M35" i="1"/>
  <c r="M33" i="1"/>
  <c r="M21" i="1"/>
  <c r="M19" i="1"/>
  <c r="M16" i="1"/>
  <c r="M11" i="1"/>
  <c r="M8" i="1" l="1"/>
  <c r="M6" i="1" s="1"/>
  <c r="I27" i="1" l="1"/>
  <c r="I30" i="1"/>
  <c r="N36" i="1" l="1"/>
  <c r="N18" i="1"/>
  <c r="N37" i="1" l="1"/>
  <c r="P36" i="1"/>
  <c r="N35" i="1"/>
  <c r="N33" i="1"/>
  <c r="Q32" i="1"/>
  <c r="N31" i="1"/>
  <c r="K30" i="1"/>
  <c r="M30" i="1" s="1"/>
  <c r="J30" i="1"/>
  <c r="N29" i="1"/>
  <c r="Q29" i="1"/>
  <c r="N28" i="1"/>
  <c r="Q28" i="1"/>
  <c r="K27" i="1"/>
  <c r="M27" i="1" s="1"/>
  <c r="M9" i="1" s="1"/>
  <c r="N26" i="1"/>
  <c r="N25" i="1"/>
  <c r="K24" i="1"/>
  <c r="J24" i="1"/>
  <c r="I24" i="1"/>
  <c r="N23" i="1"/>
  <c r="N22" i="1"/>
  <c r="N21" i="1"/>
  <c r="N19" i="1"/>
  <c r="P18" i="1"/>
  <c r="N17" i="1"/>
  <c r="P17" i="1"/>
  <c r="K16" i="1"/>
  <c r="J16" i="1"/>
  <c r="I16" i="1"/>
  <c r="N14" i="1"/>
  <c r="Q14" i="1"/>
  <c r="N13" i="1"/>
  <c r="Q13" i="1"/>
  <c r="N12" i="1"/>
  <c r="P12" i="1"/>
  <c r="K11" i="1"/>
  <c r="K8" i="1" s="1"/>
  <c r="J11" i="1"/>
  <c r="J8" i="1" s="1"/>
  <c r="I11" i="1"/>
  <c r="I8" i="1" s="1"/>
  <c r="K9" i="1" l="1"/>
  <c r="N16" i="1"/>
  <c r="I9" i="1"/>
  <c r="Q30" i="1"/>
  <c r="Q21" i="1"/>
  <c r="Q23" i="1"/>
  <c r="I6" i="1"/>
  <c r="O11" i="1"/>
  <c r="Q33" i="1"/>
  <c r="Q35" i="1"/>
  <c r="Q36" i="1"/>
  <c r="Q37" i="1"/>
  <c r="Q31" i="1"/>
  <c r="Q25" i="1"/>
  <c r="Q26" i="1"/>
  <c r="J9" i="1"/>
  <c r="J6" i="1"/>
  <c r="K6" i="1"/>
  <c r="N8" i="1"/>
  <c r="N11" i="1"/>
  <c r="Q12" i="1"/>
  <c r="P13" i="1"/>
  <c r="P14" i="1"/>
  <c r="Q17" i="1"/>
  <c r="Q18" i="1"/>
  <c r="P21" i="1"/>
  <c r="P23" i="1"/>
  <c r="N24" i="1"/>
  <c r="P25" i="1"/>
  <c r="P26" i="1"/>
  <c r="N27" i="1"/>
  <c r="P28" i="1"/>
  <c r="P29" i="1"/>
  <c r="N30" i="1"/>
  <c r="P31" i="1"/>
  <c r="P33" i="1"/>
  <c r="P35" i="1"/>
  <c r="P37" i="1"/>
  <c r="O8" i="1"/>
  <c r="P24" i="1" l="1"/>
  <c r="Q16" i="1"/>
  <c r="P16" i="1"/>
  <c r="Q27" i="1"/>
  <c r="P30" i="1"/>
  <c r="Q24" i="1"/>
  <c r="O9" i="1"/>
  <c r="P27" i="1"/>
  <c r="N9" i="1"/>
  <c r="Q8" i="1"/>
  <c r="O6" i="1"/>
  <c r="P11" i="1"/>
  <c r="P8" i="1"/>
  <c r="Q11" i="1"/>
  <c r="N6" i="1"/>
  <c r="P6" i="1"/>
  <c r="Q6" i="1" l="1"/>
  <c r="P9" i="1"/>
  <c r="Q9" i="1"/>
  <c r="P22" i="1" l="1"/>
  <c r="Q22" i="1"/>
</calcChain>
</file>

<file path=xl/sharedStrings.xml><?xml version="1.0" encoding="utf-8"?>
<sst xmlns="http://schemas.openxmlformats.org/spreadsheetml/2006/main" count="67" uniqueCount="39">
  <si>
    <t>Динамика поступлений  по УФНС России по Томской области</t>
  </si>
  <si>
    <t>Темп роста по общей сумме поступлений, %</t>
  </si>
  <si>
    <t>Увели-чение, (снижение) млн.руб.</t>
  </si>
  <si>
    <t>Темп роста без переданных,%</t>
  </si>
  <si>
    <t>Показатели</t>
  </si>
  <si>
    <t>МРИ 1</t>
  </si>
  <si>
    <t>МРИ 2</t>
  </si>
  <si>
    <t>Другие МРИ по КН</t>
  </si>
  <si>
    <t>Всего поступило в бюджетную систему с учетом страховых взносов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</si>
  <si>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</si>
  <si>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</si>
  <si>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</si>
  <si>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</si>
  <si>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</si>
  <si>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</si>
  <si>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</si>
  <si>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</si>
  <si>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</si>
  <si>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</si>
  <si>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t>X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</si>
  <si>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</si>
  <si>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</si>
  <si>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</si>
  <si>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</si>
  <si>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</si>
  <si>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</si>
  <si>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t xml:space="preserve">                    в консолидированный бюджет субъекта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</si>
  <si>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</si>
  <si>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</si>
  <si>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</si>
  <si>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</si>
  <si>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2019 год</t>
  </si>
  <si>
    <t>Межрайонные по КН</t>
  </si>
  <si>
    <t>Страховые взносы на обязательное социальное страхование в РФ</t>
  </si>
  <si>
    <t>На 01.10.2019г.</t>
  </si>
  <si>
    <t>На 01.10.2019г. без переданных</t>
  </si>
  <si>
    <t>2020 год</t>
  </si>
  <si>
    <t>На 01.10.2020г.</t>
  </si>
  <si>
    <t>На 01.10.2020г. без переданных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</si>
</sst>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1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 applyFill="1"/>
    <xf numFmtId="164" fontId="1" fillId="0" borderId="0" xfId="1" applyNumberFormat="1" applyFill="1"/>
    <xf numFmtId="0" fontId="1" fillId="0" borderId="1" xfId="1" applyFill="1" applyBorder="1"/>
    <xf numFmtId="164" fontId="0" fillId="0" borderId="1" xfId="1" applyNumberFormat="1" applyFont="1" applyFill="1" applyBorder="1" applyAlignment="1">
      <alignment wrapText="1" shrinkToFit="1"/>
    </xf>
    <xf numFmtId="164" fontId="1" fillId="0" borderId="1" xfId="1" applyNumberFormat="1" applyFill="1" applyBorder="1"/>
    <xf numFmtId="164" fontId="1" fillId="0" borderId="1" xfId="1" applyNumberFormat="1" applyFill="1" applyBorder="1" applyAlignment="1">
      <alignment wrapText="1" shrinkToFit="1"/>
    </xf>
    <xf numFmtId="164" fontId="3" fillId="0" borderId="1" xfId="1" applyNumberFormat="1" applyFont="1" applyFill="1" applyBorder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7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5" fillId="0" borderId="1" xfId="1" applyNumberFormat="1" applyFont="1" applyFill="1" applyBorder="1"/>
    <xf numFmtId="0" fontId="9" fillId="0" borderId="1" xfId="1" applyFont="1" applyFill="1" applyBorder="1" applyAlignment="1">
      <alignment wrapText="1" shrinkToFit="1"/>
    </xf>
    <xf numFmtId="164" fontId="3" fillId="0" borderId="1" xfId="1" applyNumberFormat="1" applyFont="1" applyFill="1" applyBorder="1" applyAlignment="1">
      <alignment horizontal="right"/>
    </xf>
    <xf numFmtId="0" fontId="5" fillId="0" borderId="0" xfId="1" applyFont="1" applyFill="1"/>
    <xf numFmtId="0" fontId="1" fillId="0" borderId="1" xfId="1" applyFont="1" applyFill="1" applyBorder="1" applyAlignment="1">
      <alignment wrapText="1" shrinkToFit="1"/>
    </xf>
    <xf numFmtId="49" fontId="1" fillId="0" borderId="1" xfId="1" applyNumberFormat="1" applyFill="1" applyBorder="1" applyAlignment="1">
      <alignment horizontal="right"/>
    </xf>
    <xf numFmtId="49" fontId="1" fillId="0" borderId="1" xfId="1" applyNumberFormat="1" applyFill="1" applyBorder="1" applyAlignment="1">
      <alignment horizontal="center"/>
    </xf>
    <xf numFmtId="0" fontId="0" fillId="0" borderId="0" xfId="1" applyFont="1" applyFill="1"/>
    <xf numFmtId="0" fontId="3" fillId="0" borderId="1" xfId="0" applyFont="1" applyFill="1" applyBorder="1" applyAlignment="1">
      <alignment wrapText="1" shrinkToFit="1"/>
    </xf>
    <xf numFmtId="0" fontId="4" fillId="0" borderId="1" xfId="0" applyFont="1" applyFill="1" applyBorder="1" applyAlignment="1">
      <alignment wrapText="1" shrinkToFit="1"/>
    </xf>
    <xf numFmtId="0" fontId="5" fillId="0" borderId="1" xfId="1" applyFont="1" applyFill="1" applyBorder="1"/>
    <xf numFmtId="164" fontId="5" fillId="0" borderId="1" xfId="1" applyNumberFormat="1" applyFont="1" applyFill="1" applyBorder="1"/>
    <xf numFmtId="165" fontId="6" fillId="0" borderId="1" xfId="1" applyNumberFormat="1" applyFont="1" applyFill="1" applyBorder="1"/>
    <xf numFmtId="166" fontId="6" fillId="0" borderId="1" xfId="1" applyNumberFormat="1" applyFont="1" applyFill="1" applyBorder="1"/>
    <xf numFmtId="164" fontId="8" fillId="0" borderId="1" xfId="0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wrapText="1" shrinkToFit="1"/>
    </xf>
    <xf numFmtId="164" fontId="6" fillId="0" borderId="1" xfId="1" applyNumberFormat="1" applyFont="1" applyFill="1" applyBorder="1"/>
    <xf numFmtId="0" fontId="9" fillId="0" borderId="1" xfId="0" applyFont="1" applyFill="1" applyBorder="1" applyAlignment="1">
      <alignment wrapText="1" shrinkToFit="1"/>
    </xf>
    <xf numFmtId="164" fontId="1" fillId="0" borderId="1" xfId="1" applyNumberFormat="1" applyFont="1" applyFill="1" applyBorder="1"/>
    <xf numFmtId="164" fontId="1" fillId="0" borderId="4" xfId="1" applyNumberFormat="1" applyFill="1" applyBorder="1" applyAlignment="1">
      <alignment horizontal="center" wrapText="1" shrinkToFit="1"/>
    </xf>
    <xf numFmtId="164" fontId="1" fillId="0" borderId="5" xfId="1" applyNumberFormat="1" applyFill="1" applyBorder="1" applyAlignment="1">
      <alignment horizontal="center" wrapText="1" shrinkToFit="1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73"/>
  <sheetViews>
    <sheetView tabSelected="1" view="pageBreakPreview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J36" sqref="J36"/>
    </sheetView>
  </sheetViews>
  <sheetFormatPr defaultColWidth="9.140625" defaultRowHeight="12.75" x14ac:dyDescent="0.2"/>
  <cols>
    <col min="1" max="1" width="33.28515625" style="1" customWidth="1"/>
    <col min="2" max="2" width="12.140625" style="2" customWidth="1"/>
    <col min="3" max="3" width="9.7109375" style="2" hidden="1" customWidth="1"/>
    <col min="4" max="4" width="9.42578125" style="2" customWidth="1"/>
    <col min="5" max="6" width="8.140625" style="2" customWidth="1"/>
    <col min="7" max="8" width="13.28515625" style="2" customWidth="1"/>
    <col min="9" max="9" width="6.7109375" style="2" hidden="1" customWidth="1"/>
    <col min="10" max="10" width="8.85546875" style="2" customWidth="1"/>
    <col min="11" max="12" width="9" style="2" customWidth="1"/>
    <col min="13" max="13" width="13.85546875" style="2" customWidth="1"/>
    <col min="14" max="14" width="11.7109375" style="2" customWidth="1"/>
    <col min="15" max="15" width="11.5703125" style="2" customWidth="1"/>
    <col min="16" max="16" width="11.28515625" style="1" customWidth="1"/>
    <col min="17" max="17" width="11.7109375" style="1" customWidth="1"/>
    <col min="18" max="16384" width="9.140625" style="1"/>
  </cols>
  <sheetData>
    <row r="2" spans="1:17" x14ac:dyDescent="0.2">
      <c r="B2" s="2" t="s">
        <v>0</v>
      </c>
    </row>
    <row r="4" spans="1:17" ht="15" x14ac:dyDescent="0.25">
      <c r="A4" s="3"/>
      <c r="B4" s="35" t="s">
        <v>31</v>
      </c>
      <c r="C4" s="36"/>
      <c r="D4" s="36"/>
      <c r="E4" s="36"/>
      <c r="F4" s="36"/>
      <c r="G4" s="36"/>
      <c r="H4" s="35" t="s">
        <v>36</v>
      </c>
      <c r="I4" s="36"/>
      <c r="J4" s="36"/>
      <c r="K4" s="36"/>
      <c r="L4" s="36"/>
      <c r="M4" s="36"/>
      <c r="N4" s="37" t="s">
        <v>1</v>
      </c>
      <c r="O4" s="33" t="s">
        <v>2</v>
      </c>
      <c r="P4" s="39" t="s">
        <v>3</v>
      </c>
      <c r="Q4" s="33" t="s">
        <v>2</v>
      </c>
    </row>
    <row r="5" spans="1:17" ht="60" x14ac:dyDescent="0.25">
      <c r="A5" s="3" t="s">
        <v>4</v>
      </c>
      <c r="B5" s="4" t="s">
        <v>34</v>
      </c>
      <c r="C5" s="5" t="s">
        <v>5</v>
      </c>
      <c r="D5" s="5" t="s">
        <v>6</v>
      </c>
      <c r="E5" s="6" t="s">
        <v>7</v>
      </c>
      <c r="F5" s="6" t="s">
        <v>32</v>
      </c>
      <c r="G5" s="4" t="s">
        <v>35</v>
      </c>
      <c r="H5" s="4" t="s">
        <v>37</v>
      </c>
      <c r="I5" s="5" t="s">
        <v>5</v>
      </c>
      <c r="J5" s="5" t="s">
        <v>6</v>
      </c>
      <c r="K5" s="6" t="s">
        <v>7</v>
      </c>
      <c r="L5" s="6" t="s">
        <v>32</v>
      </c>
      <c r="M5" s="4" t="s">
        <v>38</v>
      </c>
      <c r="N5" s="38"/>
      <c r="O5" s="34"/>
      <c r="P5" s="39"/>
      <c r="Q5" s="34"/>
    </row>
    <row r="6" spans="1:17" ht="45" customHeight="1" x14ac:dyDescent="0.2">
      <c r="A6" s="22" t="s">
        <v>8</v>
      </c>
      <c r="B6" s="7">
        <f>B8+B37</f>
        <v>203820.30000000002</v>
      </c>
      <c r="C6" s="7">
        <f t="shared" ref="C6:G6" si="0">C8+C37</f>
        <v>0</v>
      </c>
      <c r="D6" s="7">
        <f t="shared" si="0"/>
        <v>112292.4</v>
      </c>
      <c r="E6" s="7">
        <f t="shared" si="0"/>
        <v>1849.6000000000001</v>
      </c>
      <c r="F6" s="7">
        <f t="shared" si="0"/>
        <v>7305.3</v>
      </c>
      <c r="G6" s="7">
        <f t="shared" si="0"/>
        <v>82373</v>
      </c>
      <c r="H6" s="7">
        <f>H8+H37</f>
        <v>156657.19999999998</v>
      </c>
      <c r="I6" s="7">
        <f t="shared" ref="I6:M6" si="1">I8+I37</f>
        <v>0</v>
      </c>
      <c r="J6" s="7">
        <f t="shared" si="1"/>
        <v>60780.1</v>
      </c>
      <c r="K6" s="7">
        <f t="shared" si="1"/>
        <v>2449.6000000000004</v>
      </c>
      <c r="L6" s="7">
        <f t="shared" ref="L6" si="2">L8+L37</f>
        <v>8969.7000000000007</v>
      </c>
      <c r="M6" s="7">
        <f t="shared" si="1"/>
        <v>84457.799999999988</v>
      </c>
      <c r="N6" s="8">
        <f>H6/B6</f>
        <v>0.76860450112182133</v>
      </c>
      <c r="O6" s="9">
        <f>H6-B6</f>
        <v>-47163.100000000035</v>
      </c>
      <c r="P6" s="8">
        <f>M6/G6</f>
        <v>1.02530926395785</v>
      </c>
      <c r="Q6" s="9">
        <f>M6-G6</f>
        <v>2084.7999999999884</v>
      </c>
    </row>
    <row r="7" spans="1:17" x14ac:dyDescent="0.2">
      <c r="A7" s="3" t="s">
        <v>9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8"/>
      <c r="O7" s="9"/>
      <c r="P7" s="8"/>
      <c r="Q7" s="9"/>
    </row>
    <row r="8" spans="1:17" ht="25.5" x14ac:dyDescent="0.2">
      <c r="A8" s="22" t="s">
        <v>10</v>
      </c>
      <c r="B8" s="7">
        <f t="shared" ref="B8:H8" si="3">B11+B36</f>
        <v>169457.7</v>
      </c>
      <c r="C8" s="7">
        <f t="shared" si="3"/>
        <v>0</v>
      </c>
      <c r="D8" s="7">
        <f t="shared" si="3"/>
        <v>112292.4</v>
      </c>
      <c r="E8" s="7">
        <f t="shared" si="3"/>
        <v>1849.6000000000001</v>
      </c>
      <c r="F8" s="7">
        <f t="shared" si="3"/>
        <v>7305.3</v>
      </c>
      <c r="G8" s="7">
        <f t="shared" si="3"/>
        <v>48010.399999999994</v>
      </c>
      <c r="H8" s="7">
        <f t="shared" si="3"/>
        <v>121986.79999999999</v>
      </c>
      <c r="I8" s="7">
        <f t="shared" ref="I8:M8" si="4">I11+I36</f>
        <v>0</v>
      </c>
      <c r="J8" s="7">
        <f t="shared" si="4"/>
        <v>60780.1</v>
      </c>
      <c r="K8" s="7">
        <f t="shared" si="4"/>
        <v>2449.6000000000004</v>
      </c>
      <c r="L8" s="7">
        <f t="shared" ref="L8" si="5">L11+L36</f>
        <v>8969.7000000000007</v>
      </c>
      <c r="M8" s="7">
        <f t="shared" si="4"/>
        <v>49787.399999999994</v>
      </c>
      <c r="N8" s="8">
        <f>H8/B8</f>
        <v>0.71986578361443576</v>
      </c>
      <c r="O8" s="9">
        <f>H8-B8</f>
        <v>-47470.900000000023</v>
      </c>
      <c r="P8" s="8">
        <f>M8/G8</f>
        <v>1.0370128138903238</v>
      </c>
      <c r="Q8" s="9">
        <f>M8-G8</f>
        <v>1777</v>
      </c>
    </row>
    <row r="9" spans="1:17" ht="38.25" x14ac:dyDescent="0.2">
      <c r="A9" s="22" t="s">
        <v>11</v>
      </c>
      <c r="B9" s="7">
        <f t="shared" ref="B9:H9" si="6">B8-B27</f>
        <v>86277.000000000015</v>
      </c>
      <c r="C9" s="7">
        <f t="shared" si="6"/>
        <v>0</v>
      </c>
      <c r="D9" s="7">
        <f t="shared" si="6"/>
        <v>35414</v>
      </c>
      <c r="E9" s="7">
        <f t="shared" si="6"/>
        <v>1849.6000000000001</v>
      </c>
      <c r="F9" s="7">
        <f t="shared" si="6"/>
        <v>4461.5</v>
      </c>
      <c r="G9" s="7">
        <f t="shared" si="6"/>
        <v>44551.999999999985</v>
      </c>
      <c r="H9" s="7">
        <f t="shared" si="6"/>
        <v>75778.5</v>
      </c>
      <c r="I9" s="7">
        <f t="shared" ref="I9:M9" si="7">I8-I27</f>
        <v>0</v>
      </c>
      <c r="J9" s="7">
        <f t="shared" si="7"/>
        <v>18664</v>
      </c>
      <c r="K9" s="7">
        <f t="shared" si="7"/>
        <v>2449.6000000000004</v>
      </c>
      <c r="L9" s="7">
        <f t="shared" ref="L9" si="8">L8-L27</f>
        <v>6434.4000000000005</v>
      </c>
      <c r="M9" s="7">
        <f t="shared" si="7"/>
        <v>48230.5</v>
      </c>
      <c r="N9" s="8">
        <f>H9/B9</f>
        <v>0.87831635314162504</v>
      </c>
      <c r="O9" s="9">
        <f>H9-B9</f>
        <v>-10498.500000000015</v>
      </c>
      <c r="P9" s="8">
        <f>M9/G9</f>
        <v>1.0825664392170951</v>
      </c>
      <c r="Q9" s="9">
        <f>M9-G9</f>
        <v>3678.5000000000146</v>
      </c>
    </row>
    <row r="10" spans="1:17" x14ac:dyDescent="0.2">
      <c r="A10" s="3" t="s">
        <v>9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8"/>
      <c r="O10" s="9"/>
      <c r="P10" s="8"/>
      <c r="Q10" s="9"/>
    </row>
    <row r="11" spans="1:17" ht="47.25" x14ac:dyDescent="0.25">
      <c r="A11" s="23" t="s">
        <v>12</v>
      </c>
      <c r="B11" s="7">
        <f t="shared" ref="B11:G11" si="9">SUM(B12:B13)</f>
        <v>169457.5</v>
      </c>
      <c r="C11" s="7">
        <f t="shared" si="9"/>
        <v>0</v>
      </c>
      <c r="D11" s="7">
        <f t="shared" si="9"/>
        <v>112292.4</v>
      </c>
      <c r="E11" s="7">
        <f t="shared" si="9"/>
        <v>1849.6000000000001</v>
      </c>
      <c r="F11" s="7">
        <f t="shared" si="9"/>
        <v>7305.3</v>
      </c>
      <c r="G11" s="7">
        <f t="shared" si="9"/>
        <v>48010.2</v>
      </c>
      <c r="H11" s="7">
        <f t="shared" ref="H11" si="10">SUM(H12:H13)</f>
        <v>121986.79999999999</v>
      </c>
      <c r="I11" s="7">
        <f t="shared" ref="I11:K11" si="11">SUM(I12:I13)</f>
        <v>0</v>
      </c>
      <c r="J11" s="7">
        <f t="shared" si="11"/>
        <v>60780.1</v>
      </c>
      <c r="K11" s="7">
        <f t="shared" si="11"/>
        <v>2449.6000000000004</v>
      </c>
      <c r="L11" s="7">
        <f t="shared" ref="L11" si="12">SUM(L12:L13)</f>
        <v>8969.7000000000007</v>
      </c>
      <c r="M11" s="7">
        <f t="shared" ref="M11" si="13">SUM(M12:M13)</f>
        <v>49787.399999999994</v>
      </c>
      <c r="N11" s="8">
        <f>H11/B11</f>
        <v>0.71986663322662015</v>
      </c>
      <c r="O11" s="9">
        <f>H11-B11</f>
        <v>-47470.700000000012</v>
      </c>
      <c r="P11" s="8">
        <f>M11/G11</f>
        <v>1.0370171338590548</v>
      </c>
      <c r="Q11" s="9">
        <f>M11-G11</f>
        <v>1777.1999999999971</v>
      </c>
    </row>
    <row r="12" spans="1:17" s="17" customFormat="1" x14ac:dyDescent="0.2">
      <c r="A12" s="24" t="s">
        <v>13</v>
      </c>
      <c r="B12" s="25">
        <v>129162.9</v>
      </c>
      <c r="C12" s="25"/>
      <c r="D12" s="25">
        <v>106349.5</v>
      </c>
      <c r="E12" s="25">
        <v>1426.4</v>
      </c>
      <c r="F12" s="25">
        <v>6750.6</v>
      </c>
      <c r="G12" s="32">
        <f>B12-C12-D12-E12-F12</f>
        <v>14636.399999999992</v>
      </c>
      <c r="H12" s="25">
        <v>85877.2</v>
      </c>
      <c r="I12" s="25"/>
      <c r="J12" s="25">
        <v>59243.7</v>
      </c>
      <c r="K12" s="25">
        <v>1541.4</v>
      </c>
      <c r="L12" s="25">
        <v>7842.5</v>
      </c>
      <c r="M12" s="32">
        <f>H12-I12-J12-K12-L12</f>
        <v>17249.599999999999</v>
      </c>
      <c r="N12" s="26">
        <f>H12/B12</f>
        <v>0.66487513055219416</v>
      </c>
      <c r="O12" s="9">
        <f t="shared" ref="O12:O37" si="14">H12-B12</f>
        <v>-43285.7</v>
      </c>
      <c r="P12" s="26">
        <f>M12/G12</f>
        <v>1.178541171326283</v>
      </c>
      <c r="Q12" s="27">
        <f>M12-G12</f>
        <v>2613.2000000000062</v>
      </c>
    </row>
    <row r="13" spans="1:17" x14ac:dyDescent="0.2">
      <c r="A13" s="10" t="s">
        <v>14</v>
      </c>
      <c r="B13" s="5">
        <v>40294.6</v>
      </c>
      <c r="C13" s="5"/>
      <c r="D13" s="5">
        <v>5942.9</v>
      </c>
      <c r="E13" s="5">
        <v>423.2</v>
      </c>
      <c r="F13" s="5">
        <v>554.70000000000005</v>
      </c>
      <c r="G13" s="32">
        <f>B13-C13-D13-E13-F13</f>
        <v>33373.800000000003</v>
      </c>
      <c r="H13" s="5">
        <v>36109.599999999999</v>
      </c>
      <c r="I13" s="5"/>
      <c r="J13" s="5">
        <v>1536.4</v>
      </c>
      <c r="K13" s="5">
        <v>908.2</v>
      </c>
      <c r="L13" s="5">
        <v>1127.2</v>
      </c>
      <c r="M13" s="32">
        <f>H13-I13-J13-K13-L13</f>
        <v>32537.8</v>
      </c>
      <c r="N13" s="8">
        <f>H13/B13</f>
        <v>0.89613992941982301</v>
      </c>
      <c r="O13" s="9">
        <f t="shared" si="14"/>
        <v>-4185</v>
      </c>
      <c r="P13" s="8">
        <f>M13/G13</f>
        <v>0.97495041020201467</v>
      </c>
      <c r="Q13" s="9">
        <f>M13-G13</f>
        <v>-836.00000000000364</v>
      </c>
    </row>
    <row r="14" spans="1:17" x14ac:dyDescent="0.2">
      <c r="A14" s="10" t="s">
        <v>15</v>
      </c>
      <c r="B14" s="5">
        <v>7143.6</v>
      </c>
      <c r="C14" s="5"/>
      <c r="D14" s="5">
        <v>7.5</v>
      </c>
      <c r="E14" s="5">
        <v>0</v>
      </c>
      <c r="F14" s="5">
        <v>0</v>
      </c>
      <c r="G14" s="32">
        <f>B14-C14-D14-E14-F14</f>
        <v>7136.1</v>
      </c>
      <c r="H14" s="5">
        <v>6943.7</v>
      </c>
      <c r="I14" s="5"/>
      <c r="J14" s="5">
        <v>5.7</v>
      </c>
      <c r="K14" s="5">
        <v>0</v>
      </c>
      <c r="L14" s="5">
        <v>0</v>
      </c>
      <c r="M14" s="32">
        <f>H14-I14-J14-K14-L14</f>
        <v>6938</v>
      </c>
      <c r="N14" s="8">
        <f>H14/B14</f>
        <v>0.97201691024133485</v>
      </c>
      <c r="O14" s="9">
        <f t="shared" si="14"/>
        <v>-199.90000000000055</v>
      </c>
      <c r="P14" s="8">
        <f>M14/G14</f>
        <v>0.97223973879289805</v>
      </c>
      <c r="Q14" s="9">
        <f>M14-G14</f>
        <v>-198.10000000000036</v>
      </c>
    </row>
    <row r="15" spans="1:17" x14ac:dyDescent="0.2">
      <c r="A15" s="3" t="s">
        <v>16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8"/>
      <c r="O15" s="9"/>
      <c r="P15" s="8"/>
      <c r="Q15" s="9"/>
    </row>
    <row r="16" spans="1:17" x14ac:dyDescent="0.2">
      <c r="A16" s="11" t="s">
        <v>17</v>
      </c>
      <c r="B16" s="7">
        <f t="shared" ref="B16:H16" si="15">SUM(B17:B18)</f>
        <v>13570.6</v>
      </c>
      <c r="C16" s="7">
        <f t="shared" si="15"/>
        <v>0</v>
      </c>
      <c r="D16" s="7">
        <f t="shared" si="15"/>
        <v>6462.2999999999993</v>
      </c>
      <c r="E16" s="7">
        <f t="shared" si="15"/>
        <v>445.3</v>
      </c>
      <c r="F16" s="7">
        <f t="shared" si="15"/>
        <v>654.90000000000009</v>
      </c>
      <c r="G16" s="7">
        <f t="shared" si="15"/>
        <v>6008.1</v>
      </c>
      <c r="H16" s="7">
        <f t="shared" si="15"/>
        <v>8490.2999999999993</v>
      </c>
      <c r="I16" s="7">
        <f t="shared" ref="I16:M16" si="16">SUM(I17:I18)</f>
        <v>0</v>
      </c>
      <c r="J16" s="7">
        <f t="shared" si="16"/>
        <v>1654.1000000000001</v>
      </c>
      <c r="K16" s="7">
        <f t="shared" si="16"/>
        <v>1000.5</v>
      </c>
      <c r="L16" s="7">
        <f t="shared" ref="L16" si="17">SUM(L17:L18)</f>
        <v>1319.3</v>
      </c>
      <c r="M16" s="7">
        <f t="shared" si="16"/>
        <v>4516.4000000000005</v>
      </c>
      <c r="N16" s="8">
        <f>H16/B16</f>
        <v>0.62563924955418326</v>
      </c>
      <c r="O16" s="9">
        <f t="shared" si="14"/>
        <v>-5080.3000000000011</v>
      </c>
      <c r="P16" s="8">
        <f>M16/G16</f>
        <v>0.75171851334032391</v>
      </c>
      <c r="Q16" s="9">
        <f>M16-G16</f>
        <v>-1491.6999999999998</v>
      </c>
    </row>
    <row r="17" spans="1:17" s="17" customFormat="1" x14ac:dyDescent="0.2">
      <c r="A17" s="24" t="s">
        <v>13</v>
      </c>
      <c r="B17" s="25">
        <v>1377.2</v>
      </c>
      <c r="C17" s="25"/>
      <c r="D17" s="25">
        <v>526.9</v>
      </c>
      <c r="E17" s="25">
        <v>22.1</v>
      </c>
      <c r="F17" s="25">
        <v>101.7</v>
      </c>
      <c r="G17" s="32">
        <f>B17-C17-D17-E17-F17</f>
        <v>726.5</v>
      </c>
      <c r="H17" s="25">
        <v>681.8</v>
      </c>
      <c r="I17" s="25"/>
      <c r="J17" s="25">
        <v>123.4</v>
      </c>
      <c r="K17" s="25">
        <v>92.3</v>
      </c>
      <c r="L17" s="25">
        <v>191.5</v>
      </c>
      <c r="M17" s="32">
        <f>H17-I17-J17-K17-L17</f>
        <v>274.59999999999997</v>
      </c>
      <c r="N17" s="14">
        <f>H17/B17</f>
        <v>0.49506244554167872</v>
      </c>
      <c r="O17" s="9">
        <f t="shared" si="14"/>
        <v>-695.40000000000009</v>
      </c>
      <c r="P17" s="14">
        <f>M17/G17</f>
        <v>0.37797660013764622</v>
      </c>
      <c r="Q17" s="27">
        <f>M17-G17</f>
        <v>-451.90000000000003</v>
      </c>
    </row>
    <row r="18" spans="1:17" x14ac:dyDescent="0.2">
      <c r="A18" s="10" t="s">
        <v>14</v>
      </c>
      <c r="B18" s="5">
        <v>12193.4</v>
      </c>
      <c r="C18" s="5"/>
      <c r="D18" s="5">
        <v>5935.4</v>
      </c>
      <c r="E18" s="5">
        <v>423.2</v>
      </c>
      <c r="F18" s="5">
        <v>553.20000000000005</v>
      </c>
      <c r="G18" s="32">
        <f>B18-C18-D18-E18-F18</f>
        <v>5281.6</v>
      </c>
      <c r="H18" s="5">
        <v>7808.5</v>
      </c>
      <c r="I18" s="5"/>
      <c r="J18" s="5">
        <v>1530.7</v>
      </c>
      <c r="K18" s="5">
        <v>908.2</v>
      </c>
      <c r="L18" s="5">
        <v>1127.8</v>
      </c>
      <c r="M18" s="32">
        <f>H18-I18-J18-K18-L18</f>
        <v>4241.8</v>
      </c>
      <c r="N18" s="12">
        <f>H18/B18</f>
        <v>0.64038742270408588</v>
      </c>
      <c r="O18" s="9">
        <f t="shared" si="14"/>
        <v>-4384.8999999999996</v>
      </c>
      <c r="P18" s="12">
        <f>M18/G18</f>
        <v>0.80312784004847015</v>
      </c>
      <c r="Q18" s="9">
        <f>M18-G18</f>
        <v>-1039.8000000000002</v>
      </c>
    </row>
    <row r="19" spans="1:17" ht="15" x14ac:dyDescent="0.2">
      <c r="A19" s="11" t="s">
        <v>18</v>
      </c>
      <c r="B19" s="7">
        <v>15719.7</v>
      </c>
      <c r="C19" s="7">
        <v>0</v>
      </c>
      <c r="D19" s="7">
        <v>0</v>
      </c>
      <c r="E19" s="7">
        <v>0</v>
      </c>
      <c r="F19" s="7">
        <v>0</v>
      </c>
      <c r="G19" s="7">
        <f>B19-C19-D19-E19</f>
        <v>15719.7</v>
      </c>
      <c r="H19" s="7">
        <v>16474.099999999999</v>
      </c>
      <c r="I19" s="7">
        <v>0</v>
      </c>
      <c r="J19" s="7">
        <v>0</v>
      </c>
      <c r="K19" s="7">
        <v>0</v>
      </c>
      <c r="L19" s="7">
        <v>0</v>
      </c>
      <c r="M19" s="7">
        <f>H19-I19-J19-K19</f>
        <v>16474.099999999999</v>
      </c>
      <c r="N19" s="8">
        <f t="shared" ref="N19" si="18">H19/B19</f>
        <v>1.047990737736725</v>
      </c>
      <c r="O19" s="9">
        <f t="shared" si="14"/>
        <v>754.39999999999782</v>
      </c>
      <c r="P19" s="28" t="s">
        <v>19</v>
      </c>
      <c r="Q19" s="28" t="s">
        <v>19</v>
      </c>
    </row>
    <row r="20" spans="1:17" x14ac:dyDescent="0.2">
      <c r="A20" s="11" t="s">
        <v>20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8"/>
      <c r="O20" s="9"/>
      <c r="P20" s="8"/>
      <c r="Q20" s="9"/>
    </row>
    <row r="21" spans="1:17" x14ac:dyDescent="0.2">
      <c r="A21" s="10" t="s">
        <v>14</v>
      </c>
      <c r="B21" s="30">
        <v>2577.6</v>
      </c>
      <c r="C21" s="5">
        <v>0</v>
      </c>
      <c r="D21" s="5">
        <v>0</v>
      </c>
      <c r="E21" s="5">
        <v>0</v>
      </c>
      <c r="F21" s="5">
        <v>0</v>
      </c>
      <c r="G21" s="7">
        <f>B21-C21-D21-E21</f>
        <v>2577.6</v>
      </c>
      <c r="H21" s="30">
        <v>2556.1</v>
      </c>
      <c r="I21" s="5">
        <v>0</v>
      </c>
      <c r="J21" s="5">
        <v>0</v>
      </c>
      <c r="K21" s="5">
        <v>0</v>
      </c>
      <c r="L21" s="5">
        <v>0</v>
      </c>
      <c r="M21" s="7">
        <f>H21-I21-J21-K21</f>
        <v>2556.1</v>
      </c>
      <c r="N21" s="8">
        <f t="shared" ref="N21:N31" si="19">H21/B21</f>
        <v>0.99165890751086283</v>
      </c>
      <c r="O21" s="9">
        <f t="shared" si="14"/>
        <v>-21.5</v>
      </c>
      <c r="P21" s="8">
        <f t="shared" ref="P21:P31" si="20">M21/G21</f>
        <v>0.99165890751086283</v>
      </c>
      <c r="Q21" s="9">
        <f t="shared" ref="Q21:Q32" si="21">M21-G21</f>
        <v>-21.5</v>
      </c>
    </row>
    <row r="22" spans="1:17" s="17" customFormat="1" x14ac:dyDescent="0.2">
      <c r="A22" s="29" t="s">
        <v>21</v>
      </c>
      <c r="B22" s="30">
        <v>43830.1</v>
      </c>
      <c r="C22" s="30"/>
      <c r="D22" s="30">
        <v>28951.200000000001</v>
      </c>
      <c r="E22" s="30">
        <v>1397.9</v>
      </c>
      <c r="F22" s="30">
        <v>3693.5</v>
      </c>
      <c r="G22" s="7">
        <f>B22-D22-E22-F22</f>
        <v>9787.4999999999982</v>
      </c>
      <c r="H22" s="30">
        <v>37825.300000000003</v>
      </c>
      <c r="I22" s="30"/>
      <c r="J22" s="30">
        <v>16830.099999999999</v>
      </c>
      <c r="K22" s="30">
        <v>1424</v>
      </c>
      <c r="L22" s="30">
        <v>5052.1000000000004</v>
      </c>
      <c r="M22" s="7">
        <f>H22-J22-K22-L22</f>
        <v>14519.100000000004</v>
      </c>
      <c r="N22" s="26">
        <f t="shared" si="19"/>
        <v>0.86299825918717965</v>
      </c>
      <c r="O22" s="9">
        <f t="shared" si="14"/>
        <v>-6004.7999999999956</v>
      </c>
      <c r="P22" s="26">
        <f t="shared" si="20"/>
        <v>1.4834329501915715</v>
      </c>
      <c r="Q22" s="27">
        <f t="shared" si="21"/>
        <v>4731.6000000000058</v>
      </c>
    </row>
    <row r="23" spans="1:17" s="17" customFormat="1" ht="25.5" x14ac:dyDescent="0.2">
      <c r="A23" s="29" t="s">
        <v>22</v>
      </c>
      <c r="B23" s="30">
        <v>194.9</v>
      </c>
      <c r="C23" s="30"/>
      <c r="D23" s="30">
        <v>0.5</v>
      </c>
      <c r="E23" s="30">
        <v>6.3</v>
      </c>
      <c r="F23" s="30">
        <v>110.5</v>
      </c>
      <c r="G23" s="7">
        <f>B23-C23-D23-E23-F23</f>
        <v>77.599999999999994</v>
      </c>
      <c r="H23" s="30">
        <v>128.5</v>
      </c>
      <c r="I23" s="30"/>
      <c r="J23" s="30">
        <v>0.7</v>
      </c>
      <c r="K23" s="30">
        <v>25.1</v>
      </c>
      <c r="L23" s="30">
        <v>63.8</v>
      </c>
      <c r="M23" s="7">
        <f>H23-I23-J23-K23-L23</f>
        <v>38.899999999999991</v>
      </c>
      <c r="N23" s="26">
        <f t="shared" si="19"/>
        <v>0.65931246793227294</v>
      </c>
      <c r="O23" s="9">
        <f t="shared" si="14"/>
        <v>-66.400000000000006</v>
      </c>
      <c r="P23" s="26">
        <f t="shared" si="20"/>
        <v>0.50128865979381432</v>
      </c>
      <c r="Q23" s="27">
        <f t="shared" si="21"/>
        <v>-38.700000000000003</v>
      </c>
    </row>
    <row r="24" spans="1:17" ht="24" customHeight="1" x14ac:dyDescent="0.2">
      <c r="A24" s="13" t="s">
        <v>23</v>
      </c>
      <c r="B24" s="7">
        <f t="shared" ref="B24:F24" si="22">SUM(B25:B26)</f>
        <v>3698.9</v>
      </c>
      <c r="C24" s="7">
        <f t="shared" si="22"/>
        <v>0</v>
      </c>
      <c r="D24" s="7">
        <f t="shared" si="22"/>
        <v>0</v>
      </c>
      <c r="E24" s="7">
        <f t="shared" si="22"/>
        <v>0</v>
      </c>
      <c r="F24" s="7">
        <f t="shared" si="22"/>
        <v>2.5</v>
      </c>
      <c r="G24" s="7">
        <f>SUM(G25:G26)</f>
        <v>3696.3</v>
      </c>
      <c r="H24" s="7">
        <f t="shared" ref="H24" si="23">SUM(H25:H26)</f>
        <v>4643.2</v>
      </c>
      <c r="I24" s="7">
        <f t="shared" ref="I24:K24" si="24">SUM(I25:I26)</f>
        <v>0</v>
      </c>
      <c r="J24" s="7">
        <f t="shared" si="24"/>
        <v>179.1</v>
      </c>
      <c r="K24" s="7">
        <f t="shared" si="24"/>
        <v>0</v>
      </c>
      <c r="L24" s="7">
        <f t="shared" ref="L24" si="25">SUM(L25:L26)</f>
        <v>-0.89999999999999991</v>
      </c>
      <c r="M24" s="7">
        <f>SUM(M25:M26)</f>
        <v>4465.1000000000004</v>
      </c>
      <c r="N24" s="8">
        <f t="shared" si="19"/>
        <v>1.2552921138716915</v>
      </c>
      <c r="O24" s="9">
        <f t="shared" si="14"/>
        <v>944.29999999999973</v>
      </c>
      <c r="P24" s="8">
        <f t="shared" si="20"/>
        <v>1.2079917755593432</v>
      </c>
      <c r="Q24" s="9">
        <f t="shared" si="21"/>
        <v>768.80000000000018</v>
      </c>
    </row>
    <row r="25" spans="1:17" s="17" customFormat="1" x14ac:dyDescent="0.2">
      <c r="A25" s="24" t="s">
        <v>13</v>
      </c>
      <c r="B25" s="25">
        <v>479.5</v>
      </c>
      <c r="C25" s="25"/>
      <c r="D25" s="25">
        <v>0</v>
      </c>
      <c r="E25" s="25">
        <v>0</v>
      </c>
      <c r="F25" s="25">
        <v>1</v>
      </c>
      <c r="G25" s="25">
        <v>478.4</v>
      </c>
      <c r="H25" s="25">
        <v>921</v>
      </c>
      <c r="I25" s="25"/>
      <c r="J25" s="25">
        <v>179.1</v>
      </c>
      <c r="K25" s="25">
        <v>0</v>
      </c>
      <c r="L25" s="25">
        <v>-0.3</v>
      </c>
      <c r="M25" s="32">
        <f>H25-J25-K25-L25</f>
        <v>742.19999999999993</v>
      </c>
      <c r="N25" s="14">
        <f t="shared" si="19"/>
        <v>1.9207507820646508</v>
      </c>
      <c r="O25" s="9">
        <f t="shared" si="14"/>
        <v>441.5</v>
      </c>
      <c r="P25" s="14">
        <f t="shared" si="20"/>
        <v>1.5514214046822741</v>
      </c>
      <c r="Q25" s="27">
        <f t="shared" si="21"/>
        <v>263.79999999999995</v>
      </c>
    </row>
    <row r="26" spans="1:17" x14ac:dyDescent="0.2">
      <c r="A26" s="10" t="s">
        <v>14</v>
      </c>
      <c r="B26" s="5">
        <v>3219.4</v>
      </c>
      <c r="C26" s="5"/>
      <c r="D26" s="5">
        <v>0</v>
      </c>
      <c r="E26" s="5">
        <v>0</v>
      </c>
      <c r="F26" s="5">
        <v>1.5</v>
      </c>
      <c r="G26" s="5">
        <f>B26-C26-D26-E26-F26</f>
        <v>3217.9</v>
      </c>
      <c r="H26" s="5">
        <v>3722.2</v>
      </c>
      <c r="I26" s="5"/>
      <c r="J26" s="5">
        <v>0</v>
      </c>
      <c r="K26" s="5">
        <v>0</v>
      </c>
      <c r="L26" s="5">
        <v>-0.6</v>
      </c>
      <c r="M26" s="5">
        <v>3722.9</v>
      </c>
      <c r="N26" s="12">
        <f t="shared" si="19"/>
        <v>1.1561781698453126</v>
      </c>
      <c r="O26" s="9">
        <f t="shared" si="14"/>
        <v>502.79999999999973</v>
      </c>
      <c r="P26" s="12">
        <f t="shared" si="20"/>
        <v>1.1569346468193542</v>
      </c>
      <c r="Q26" s="9">
        <f t="shared" si="21"/>
        <v>505</v>
      </c>
    </row>
    <row r="27" spans="1:17" x14ac:dyDescent="0.2">
      <c r="A27" s="11" t="s">
        <v>24</v>
      </c>
      <c r="B27" s="7">
        <f t="shared" ref="B27:F27" si="26">SUM(B28:B29)</f>
        <v>83180.7</v>
      </c>
      <c r="C27" s="7">
        <f t="shared" si="26"/>
        <v>0</v>
      </c>
      <c r="D27" s="7">
        <f t="shared" si="26"/>
        <v>76878.399999999994</v>
      </c>
      <c r="E27" s="7">
        <f t="shared" si="26"/>
        <v>0</v>
      </c>
      <c r="F27" s="7">
        <f t="shared" si="26"/>
        <v>2843.8</v>
      </c>
      <c r="G27" s="7">
        <f>SUM(G28:G29)</f>
        <v>3458.4000000000055</v>
      </c>
      <c r="H27" s="7">
        <f t="shared" ref="H27" si="27">SUM(H28:H29)</f>
        <v>46208.299999999996</v>
      </c>
      <c r="I27" s="7">
        <f t="shared" ref="I27:K27" si="28">SUM(I28:I29)</f>
        <v>0</v>
      </c>
      <c r="J27" s="7">
        <f t="shared" si="28"/>
        <v>42116.1</v>
      </c>
      <c r="K27" s="7">
        <f t="shared" si="28"/>
        <v>0</v>
      </c>
      <c r="L27" s="7">
        <f t="shared" ref="L27" si="29">SUM(L28:L29)</f>
        <v>2535.3000000000002</v>
      </c>
      <c r="M27" s="7">
        <f>H27-J27-K27-L27</f>
        <v>1556.8999999999969</v>
      </c>
      <c r="N27" s="8">
        <f t="shared" si="19"/>
        <v>0.55551708509305642</v>
      </c>
      <c r="O27" s="9">
        <f t="shared" si="14"/>
        <v>-36972.400000000001</v>
      </c>
      <c r="P27" s="8">
        <f t="shared" si="20"/>
        <v>0.4501792736525545</v>
      </c>
      <c r="Q27" s="9">
        <f t="shared" si="21"/>
        <v>-1901.5000000000086</v>
      </c>
    </row>
    <row r="28" spans="1:17" s="17" customFormat="1" x14ac:dyDescent="0.2">
      <c r="A28" s="24" t="s">
        <v>13</v>
      </c>
      <c r="B28" s="25">
        <v>83164.5</v>
      </c>
      <c r="C28" s="25"/>
      <c r="D28" s="25">
        <v>76870.899999999994</v>
      </c>
      <c r="E28" s="25"/>
      <c r="F28" s="25">
        <v>2843.8</v>
      </c>
      <c r="G28" s="5">
        <f>B28-C28-D28-E28-F28</f>
        <v>3449.8000000000056</v>
      </c>
      <c r="H28" s="25">
        <v>46191.1</v>
      </c>
      <c r="I28" s="25"/>
      <c r="J28" s="25">
        <v>42110.5</v>
      </c>
      <c r="K28" s="25">
        <v>0</v>
      </c>
      <c r="L28" s="25">
        <v>2535.3000000000002</v>
      </c>
      <c r="M28" s="5">
        <f>H28-I28-J28-K28-L28</f>
        <v>1545.2999999999984</v>
      </c>
      <c r="N28" s="14">
        <f t="shared" si="19"/>
        <v>0.55541847783609588</v>
      </c>
      <c r="O28" s="9">
        <f t="shared" si="14"/>
        <v>-36973.4</v>
      </c>
      <c r="P28" s="14">
        <f t="shared" si="20"/>
        <v>0.44793901095715571</v>
      </c>
      <c r="Q28" s="9">
        <f t="shared" si="21"/>
        <v>-1904.5000000000073</v>
      </c>
    </row>
    <row r="29" spans="1:17" x14ac:dyDescent="0.2">
      <c r="A29" s="10" t="s">
        <v>14</v>
      </c>
      <c r="B29" s="5">
        <v>16.2</v>
      </c>
      <c r="C29" s="5"/>
      <c r="D29" s="5">
        <v>7.5</v>
      </c>
      <c r="E29" s="5"/>
      <c r="F29" s="5">
        <v>0</v>
      </c>
      <c r="G29" s="5">
        <v>8.6</v>
      </c>
      <c r="H29" s="5">
        <v>17.2</v>
      </c>
      <c r="I29" s="5"/>
      <c r="J29" s="5">
        <v>5.6</v>
      </c>
      <c r="K29" s="5">
        <v>0</v>
      </c>
      <c r="L29" s="5">
        <v>0</v>
      </c>
      <c r="M29" s="5">
        <f>H29-I29-J29-K29-L29</f>
        <v>11.6</v>
      </c>
      <c r="N29" s="14">
        <f t="shared" si="19"/>
        <v>1.0617283950617284</v>
      </c>
      <c r="O29" s="9">
        <f t="shared" si="14"/>
        <v>1</v>
      </c>
      <c r="P29" s="12">
        <f t="shared" si="20"/>
        <v>1.3488372093023255</v>
      </c>
      <c r="Q29" s="9">
        <f t="shared" si="21"/>
        <v>3</v>
      </c>
    </row>
    <row r="30" spans="1:17" x14ac:dyDescent="0.2">
      <c r="A30" s="11" t="s">
        <v>25</v>
      </c>
      <c r="B30" s="7">
        <f>SUM(B31:B32)</f>
        <v>79418.5</v>
      </c>
      <c r="C30" s="7">
        <f>SUM(C31:C32)</f>
        <v>0</v>
      </c>
      <c r="D30" s="7">
        <f>SUM(D31:D32)</f>
        <v>73284</v>
      </c>
      <c r="E30" s="7">
        <f t="shared" ref="E30:F30" si="30">SUM(E31:E32)</f>
        <v>0</v>
      </c>
      <c r="F30" s="7">
        <f t="shared" si="30"/>
        <v>2843.8</v>
      </c>
      <c r="G30" s="7">
        <f>SUM(G31:G32)</f>
        <v>3290.8</v>
      </c>
      <c r="H30" s="7">
        <f>SUM(H31:H32)</f>
        <v>43609.9</v>
      </c>
      <c r="I30" s="7">
        <f>SUM(I31:I32)</f>
        <v>0</v>
      </c>
      <c r="J30" s="7">
        <f>SUM(J31:J32)</f>
        <v>39609.199999999997</v>
      </c>
      <c r="K30" s="7">
        <f t="shared" ref="K30" si="31">SUM(K31:K32)</f>
        <v>0</v>
      </c>
      <c r="L30" s="7">
        <f t="shared" ref="L30" si="32">SUM(L31:L32)</f>
        <v>2535.3000000000002</v>
      </c>
      <c r="M30" s="7">
        <f>H30-J30-K30-L30</f>
        <v>1465.4000000000042</v>
      </c>
      <c r="N30" s="8">
        <f t="shared" si="19"/>
        <v>0.54911513060558936</v>
      </c>
      <c r="O30" s="9">
        <f t="shared" si="14"/>
        <v>-35808.6</v>
      </c>
      <c r="P30" s="8">
        <f t="shared" si="20"/>
        <v>0.44530205421174307</v>
      </c>
      <c r="Q30" s="9">
        <f t="shared" si="21"/>
        <v>-1825.399999999996</v>
      </c>
    </row>
    <row r="31" spans="1:17" s="17" customFormat="1" x14ac:dyDescent="0.2">
      <c r="A31" s="24" t="s">
        <v>13</v>
      </c>
      <c r="B31" s="25">
        <v>79418.5</v>
      </c>
      <c r="C31" s="25"/>
      <c r="D31" s="25">
        <v>73284</v>
      </c>
      <c r="E31" s="25"/>
      <c r="F31" s="25">
        <v>2843.8</v>
      </c>
      <c r="G31" s="5">
        <v>3290.8</v>
      </c>
      <c r="H31" s="25">
        <v>43609.9</v>
      </c>
      <c r="I31" s="25"/>
      <c r="J31" s="25">
        <v>39609.199999999997</v>
      </c>
      <c r="K31" s="25">
        <v>0</v>
      </c>
      <c r="L31" s="25">
        <v>2535.3000000000002</v>
      </c>
      <c r="M31" s="32">
        <f>H31-J31-K31-L31</f>
        <v>1465.4000000000042</v>
      </c>
      <c r="N31" s="14">
        <f t="shared" si="19"/>
        <v>0.54911513060558936</v>
      </c>
      <c r="O31" s="9">
        <f t="shared" si="14"/>
        <v>-35808.6</v>
      </c>
      <c r="P31" s="14">
        <f t="shared" si="20"/>
        <v>0.44530205421174307</v>
      </c>
      <c r="Q31" s="27">
        <f t="shared" si="21"/>
        <v>-1825.399999999996</v>
      </c>
    </row>
    <row r="32" spans="1:17" hidden="1" x14ac:dyDescent="0.2">
      <c r="A32" s="10" t="s">
        <v>26</v>
      </c>
      <c r="B32" s="20" t="s">
        <v>19</v>
      </c>
      <c r="C32" s="20" t="s">
        <v>19</v>
      </c>
      <c r="D32" s="20" t="s">
        <v>19</v>
      </c>
      <c r="E32" s="20" t="s">
        <v>19</v>
      </c>
      <c r="F32" s="20"/>
      <c r="G32" s="20" t="s">
        <v>19</v>
      </c>
      <c r="H32" s="20" t="s">
        <v>19</v>
      </c>
      <c r="I32" s="20" t="s">
        <v>19</v>
      </c>
      <c r="J32" s="20" t="s">
        <v>19</v>
      </c>
      <c r="K32" s="20" t="s">
        <v>19</v>
      </c>
      <c r="L32" s="20" t="s">
        <v>19</v>
      </c>
      <c r="M32" s="20" t="s">
        <v>19</v>
      </c>
      <c r="N32" s="20" t="s">
        <v>19</v>
      </c>
      <c r="O32" s="9" t="e">
        <f t="shared" si="14"/>
        <v>#VALUE!</v>
      </c>
      <c r="P32" s="20" t="s">
        <v>19</v>
      </c>
      <c r="Q32" s="9" t="e">
        <f t="shared" si="21"/>
        <v>#VALUE!</v>
      </c>
    </row>
    <row r="33" spans="1:17" s="17" customFormat="1" ht="51" customHeight="1" x14ac:dyDescent="0.2">
      <c r="A33" s="15" t="s">
        <v>27</v>
      </c>
      <c r="B33" s="7">
        <v>6433.6</v>
      </c>
      <c r="C33" s="16">
        <v>0</v>
      </c>
      <c r="D33" s="16">
        <v>0</v>
      </c>
      <c r="E33" s="16">
        <v>0</v>
      </c>
      <c r="F33" s="16">
        <v>0</v>
      </c>
      <c r="G33" s="7">
        <f>B33-C33-D33-E33-F33</f>
        <v>6433.6</v>
      </c>
      <c r="H33" s="7">
        <v>5396.2</v>
      </c>
      <c r="I33" s="16">
        <v>0</v>
      </c>
      <c r="J33" s="16">
        <v>0</v>
      </c>
      <c r="K33" s="16">
        <v>0</v>
      </c>
      <c r="L33" s="16">
        <v>0</v>
      </c>
      <c r="M33" s="7">
        <f>H33-I33-J33-K33-L33</f>
        <v>5396.2</v>
      </c>
      <c r="N33" s="8">
        <f>H33/B33</f>
        <v>0.83875279781148959</v>
      </c>
      <c r="O33" s="9">
        <f t="shared" si="14"/>
        <v>-1037.4000000000005</v>
      </c>
      <c r="P33" s="8">
        <f>M33/G33</f>
        <v>0.83875279781148959</v>
      </c>
      <c r="Q33" s="9">
        <f>M33-G33</f>
        <v>-1037.4000000000005</v>
      </c>
    </row>
    <row r="34" spans="1:17" s="17" customFormat="1" x14ac:dyDescent="0.2">
      <c r="A34" s="18" t="s">
        <v>28</v>
      </c>
      <c r="B34" s="19"/>
      <c r="C34" s="20"/>
      <c r="D34" s="20"/>
      <c r="E34" s="20"/>
      <c r="F34" s="20"/>
      <c r="G34" s="7"/>
      <c r="H34" s="19"/>
      <c r="I34" s="20"/>
      <c r="J34" s="20"/>
      <c r="K34" s="20"/>
      <c r="L34" s="20"/>
      <c r="M34" s="7"/>
      <c r="N34" s="20"/>
      <c r="O34" s="9"/>
      <c r="P34" s="20"/>
      <c r="Q34" s="9"/>
    </row>
    <row r="35" spans="1:17" s="17" customFormat="1" ht="22.5" x14ac:dyDescent="0.2">
      <c r="A35" s="15" t="s">
        <v>29</v>
      </c>
      <c r="B35" s="7">
        <v>4753.8</v>
      </c>
      <c r="C35" s="5">
        <v>0</v>
      </c>
      <c r="D35" s="5">
        <v>0</v>
      </c>
      <c r="E35" s="5">
        <v>0</v>
      </c>
      <c r="F35" s="5">
        <v>0</v>
      </c>
      <c r="G35" s="7">
        <f>B35-C35-D35-E35-F35</f>
        <v>4753.8</v>
      </c>
      <c r="H35" s="7">
        <v>4107.8</v>
      </c>
      <c r="I35" s="5">
        <v>0</v>
      </c>
      <c r="J35" s="5">
        <v>0</v>
      </c>
      <c r="K35" s="5">
        <v>0</v>
      </c>
      <c r="L35" s="5">
        <v>0</v>
      </c>
      <c r="M35" s="7">
        <f>H35-I35-J35-K35-L35</f>
        <v>4107.8</v>
      </c>
      <c r="N35" s="8">
        <f>H35/B35</f>
        <v>0.86410871302957637</v>
      </c>
      <c r="O35" s="9">
        <f t="shared" si="14"/>
        <v>-646</v>
      </c>
      <c r="P35" s="8">
        <f>M35/G35</f>
        <v>0.86410871302957637</v>
      </c>
      <c r="Q35" s="9">
        <f>M35-G35</f>
        <v>-646</v>
      </c>
    </row>
    <row r="36" spans="1:17" ht="54.75" customHeight="1" x14ac:dyDescent="0.2">
      <c r="A36" s="31" t="s">
        <v>30</v>
      </c>
      <c r="B36" s="7">
        <v>0.2</v>
      </c>
      <c r="C36" s="7">
        <v>0</v>
      </c>
      <c r="D36" s="7">
        <v>0</v>
      </c>
      <c r="E36" s="7">
        <v>0</v>
      </c>
      <c r="F36" s="7">
        <v>0</v>
      </c>
      <c r="G36" s="7">
        <f>B36-C36-D36-E36-F36</f>
        <v>0.2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f>H36-I36-J36-K36-L36</f>
        <v>0</v>
      </c>
      <c r="N36" s="8">
        <f>H36/B36</f>
        <v>0</v>
      </c>
      <c r="O36" s="9">
        <f t="shared" si="14"/>
        <v>-0.2</v>
      </c>
      <c r="P36" s="8">
        <f>M36/G36</f>
        <v>0</v>
      </c>
      <c r="Q36" s="9">
        <f>M36-G36</f>
        <v>-0.2</v>
      </c>
    </row>
    <row r="37" spans="1:17" ht="34.15" customHeight="1" x14ac:dyDescent="0.2">
      <c r="A37" s="31" t="s">
        <v>33</v>
      </c>
      <c r="B37" s="7">
        <v>34362.6</v>
      </c>
      <c r="C37" s="7">
        <v>0</v>
      </c>
      <c r="D37" s="7">
        <v>0</v>
      </c>
      <c r="E37" s="7">
        <v>0</v>
      </c>
      <c r="F37" s="7">
        <v>0</v>
      </c>
      <c r="G37" s="7">
        <f>B37-C37-D37-E37-F37</f>
        <v>34362.6</v>
      </c>
      <c r="H37" s="7">
        <v>34670.400000000001</v>
      </c>
      <c r="I37" s="7">
        <v>0</v>
      </c>
      <c r="J37" s="7">
        <v>0</v>
      </c>
      <c r="K37" s="7">
        <v>0</v>
      </c>
      <c r="L37" s="7">
        <v>0</v>
      </c>
      <c r="M37" s="7">
        <f>H37-I37-J37-K37-L37</f>
        <v>34670.400000000001</v>
      </c>
      <c r="N37" s="8">
        <f t="shared" ref="N37" si="33">H37/B37</f>
        <v>1.0089574130013446</v>
      </c>
      <c r="O37" s="9">
        <f t="shared" si="14"/>
        <v>307.80000000000291</v>
      </c>
      <c r="P37" s="8">
        <f t="shared" ref="P37" si="34">M37/G37</f>
        <v>1.0089574130013446</v>
      </c>
      <c r="Q37" s="9">
        <f>M37-G37</f>
        <v>307.80000000000291</v>
      </c>
    </row>
    <row r="38" spans="1:17" ht="15" x14ac:dyDescent="0.25">
      <c r="A38" s="21"/>
    </row>
    <row r="48" spans="1:17" x14ac:dyDescent="0.2">
      <c r="B48" s="1"/>
      <c r="C48" s="1"/>
      <c r="D48" s="1"/>
    </row>
    <row r="49" spans="2:15" x14ac:dyDescent="0.2">
      <c r="B49" s="1"/>
      <c r="C49" s="1"/>
      <c r="D49" s="1"/>
    </row>
    <row r="50" spans="2:15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</row>
    <row r="51" spans="2:15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</row>
    <row r="52" spans="2:15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2:15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2:15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2:15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2:15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2:15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</row>
    <row r="58" spans="2:15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</row>
    <row r="59" spans="2:15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5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</row>
    <row r="61" spans="2:15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2:15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</row>
    <row r="63" spans="2:15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2:15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</row>
    <row r="65" spans="2:15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</row>
    <row r="66" spans="2:15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</row>
    <row r="67" spans="2:15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</row>
    <row r="68" spans="2:15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2:15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2:15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</row>
    <row r="71" spans="2:15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2:15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2:15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2:15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2:15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2:15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2:15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2:15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2:15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2:15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2:15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2:15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2:15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2:15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2:15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2:15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2:15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2:15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2:15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2:15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2:15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2:15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2:15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2:15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2:15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2:15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2:15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2:15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2:15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2:15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2:15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2:15" x14ac:dyDescent="0.2"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2:15" x14ac:dyDescent="0.2"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2:15" x14ac:dyDescent="0.2"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2:15" x14ac:dyDescent="0.2"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2:15" x14ac:dyDescent="0.2"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2:15" x14ac:dyDescent="0.2"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2:15" x14ac:dyDescent="0.2"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2:15" x14ac:dyDescent="0.2"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2:15" x14ac:dyDescent="0.2"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2:15" x14ac:dyDescent="0.2"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2:15" x14ac:dyDescent="0.2"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2:15" x14ac:dyDescent="0.2"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2:15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2:15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2:15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2:15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2:15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2:15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2:15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2:15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2:15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2:15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2:15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2:15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2:15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2:15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2:15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2:15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2:15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2:15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2:15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2:15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2:15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2:15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2:15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37" spans="2:15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</row>
    <row r="138" spans="2:15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2:15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</row>
    <row r="140" spans="2:15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  <row r="141" spans="2:15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</row>
    <row r="142" spans="2:15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</row>
    <row r="143" spans="2:15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</row>
    <row r="144" spans="2:15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</row>
    <row r="145" spans="2:15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</row>
    <row r="146" spans="2:15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</row>
    <row r="147" spans="2:15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</row>
    <row r="148" spans="2:15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2:15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2:15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2:15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2:15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2:15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</row>
    <row r="154" spans="2:15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</row>
    <row r="155" spans="2:15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</row>
    <row r="156" spans="2:15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</row>
    <row r="157" spans="2:15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</row>
    <row r="158" spans="2:15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</row>
    <row r="159" spans="2:15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</row>
    <row r="160" spans="2:15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</row>
    <row r="161" spans="2:15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</row>
    <row r="162" spans="2:15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</row>
    <row r="163" spans="2:15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</row>
    <row r="164" spans="2:15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2:15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2:15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2:15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</row>
    <row r="168" spans="2:15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</row>
    <row r="169" spans="2:15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</row>
    <row r="170" spans="2:15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</row>
    <row r="171" spans="2:15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</row>
    <row r="172" spans="2:15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</row>
    <row r="173" spans="2:15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</row>
    <row r="174" spans="2:15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</row>
    <row r="175" spans="2:15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</row>
    <row r="176" spans="2:15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</row>
    <row r="177" spans="2:15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</row>
    <row r="178" spans="2:15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</row>
    <row r="179" spans="2:15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</row>
    <row r="180" spans="2:15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</row>
    <row r="181" spans="2:15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</row>
    <row r="182" spans="2:15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2:15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2:15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2:15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2:15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2:15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2:15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</row>
    <row r="189" spans="2:15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</row>
    <row r="190" spans="2:15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</row>
    <row r="191" spans="2:15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</row>
    <row r="192" spans="2:15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</row>
    <row r="193" spans="2:15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</row>
    <row r="194" spans="2:15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</row>
    <row r="195" spans="2:15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</row>
    <row r="196" spans="2:15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</row>
    <row r="197" spans="2:15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</row>
    <row r="198" spans="2:15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</row>
    <row r="199" spans="2:15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</row>
    <row r="200" spans="2:15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</row>
    <row r="201" spans="2:15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</row>
    <row r="202" spans="2:15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</row>
    <row r="203" spans="2:15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</row>
    <row r="204" spans="2:15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</row>
    <row r="205" spans="2:15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</row>
    <row r="206" spans="2:15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</row>
    <row r="207" spans="2:15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2:15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</row>
    <row r="209" spans="2:15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</row>
    <row r="210" spans="2:15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</row>
    <row r="211" spans="2:15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</row>
    <row r="212" spans="2:15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</row>
    <row r="213" spans="2:15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</row>
    <row r="214" spans="2:15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</row>
    <row r="215" spans="2:15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</row>
    <row r="216" spans="2:15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</row>
    <row r="217" spans="2:15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</row>
    <row r="218" spans="2:15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</row>
    <row r="219" spans="2:15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</row>
    <row r="220" spans="2:15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</row>
    <row r="221" spans="2:15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</row>
    <row r="222" spans="2:15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</row>
    <row r="223" spans="2:15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</row>
    <row r="224" spans="2:15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</row>
    <row r="225" spans="2:15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</row>
    <row r="226" spans="2:15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</row>
    <row r="227" spans="2:15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</row>
    <row r="228" spans="2:15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</row>
    <row r="229" spans="2:15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</row>
    <row r="230" spans="2:15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</row>
    <row r="231" spans="2:15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</row>
    <row r="232" spans="2:15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</row>
    <row r="233" spans="2:15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</row>
    <row r="234" spans="2:15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</row>
    <row r="235" spans="2:15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</row>
    <row r="236" spans="2:15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</row>
    <row r="237" spans="2:15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</row>
    <row r="238" spans="2:15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</row>
    <row r="239" spans="2:15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</row>
    <row r="240" spans="2:15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</row>
    <row r="241" spans="2:15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</row>
    <row r="242" spans="2:15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</row>
    <row r="243" spans="2:15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</row>
    <row r="244" spans="2:15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</row>
    <row r="245" spans="2:15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</row>
    <row r="246" spans="2:15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</row>
    <row r="247" spans="2:15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2:15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</row>
    <row r="249" spans="2:15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</row>
    <row r="250" spans="2:15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</row>
    <row r="251" spans="2:15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</row>
    <row r="252" spans="2:15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</row>
    <row r="253" spans="2:15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</row>
    <row r="254" spans="2:15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</row>
    <row r="255" spans="2:15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</row>
    <row r="256" spans="2:15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</row>
    <row r="257" spans="2:15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</row>
    <row r="258" spans="2:15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</row>
    <row r="259" spans="2:15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</row>
    <row r="260" spans="2:15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</row>
    <row r="261" spans="2:15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</row>
    <row r="262" spans="2:15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</row>
    <row r="263" spans="2:15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</row>
    <row r="264" spans="2:15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</row>
    <row r="265" spans="2:15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</row>
    <row r="266" spans="2:15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</row>
    <row r="267" spans="2:15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</row>
    <row r="268" spans="2:15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</row>
    <row r="269" spans="2:15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</row>
    <row r="270" spans="2:15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</row>
    <row r="271" spans="2:15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</row>
    <row r="272" spans="2:15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</row>
    <row r="273" spans="2:15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</row>
    <row r="274" spans="2:15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</row>
    <row r="275" spans="2:15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</row>
    <row r="276" spans="2:15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</row>
    <row r="277" spans="2:15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</row>
    <row r="278" spans="2:15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</row>
    <row r="279" spans="2:15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</row>
    <row r="280" spans="2:15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</row>
    <row r="281" spans="2:15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</row>
    <row r="282" spans="2:15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</row>
    <row r="283" spans="2:15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</row>
    <row r="284" spans="2:15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</row>
    <row r="285" spans="2:15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</row>
    <row r="286" spans="2:15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</row>
    <row r="287" spans="2:15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</row>
    <row r="288" spans="2:15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</row>
    <row r="289" spans="2:15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</row>
    <row r="290" spans="2:15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</row>
    <row r="291" spans="2:15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</row>
    <row r="292" spans="2:15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</row>
    <row r="293" spans="2:15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</row>
    <row r="294" spans="2:15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</row>
    <row r="295" spans="2:15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</row>
    <row r="296" spans="2:15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</row>
    <row r="297" spans="2:15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</row>
    <row r="298" spans="2:15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</row>
    <row r="299" spans="2:15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</row>
    <row r="300" spans="2:15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</row>
    <row r="301" spans="2:15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</row>
    <row r="302" spans="2:15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</row>
    <row r="303" spans="2:15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</row>
    <row r="304" spans="2:15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</row>
    <row r="305" spans="2:15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</row>
    <row r="306" spans="2:15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</row>
    <row r="307" spans="2:15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</row>
    <row r="308" spans="2:15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2:15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</row>
    <row r="310" spans="2:15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</row>
    <row r="311" spans="2:15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</row>
    <row r="312" spans="2:15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</row>
    <row r="313" spans="2:15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</row>
    <row r="314" spans="2:15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</row>
    <row r="315" spans="2:15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</row>
    <row r="316" spans="2:15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</row>
    <row r="317" spans="2:15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</row>
    <row r="318" spans="2:15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</row>
    <row r="319" spans="2:15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</row>
    <row r="320" spans="2:15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</row>
    <row r="321" spans="2:15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</row>
    <row r="322" spans="2:15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</row>
    <row r="323" spans="2:15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</row>
    <row r="324" spans="2:15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</row>
    <row r="325" spans="2:15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</row>
    <row r="326" spans="2:15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</row>
    <row r="327" spans="2:15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</row>
    <row r="328" spans="2:15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</row>
    <row r="329" spans="2:15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</row>
    <row r="330" spans="2:15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</row>
    <row r="331" spans="2:15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</row>
    <row r="332" spans="2:15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</row>
    <row r="333" spans="2:15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</row>
    <row r="334" spans="2:15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</row>
    <row r="335" spans="2:15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</row>
    <row r="336" spans="2:15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</row>
    <row r="337" spans="2:15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</row>
    <row r="338" spans="2:15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</row>
    <row r="339" spans="2:15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</row>
    <row r="340" spans="2:15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</row>
    <row r="341" spans="2:15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</row>
    <row r="342" spans="2:15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</row>
    <row r="343" spans="2:15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</row>
    <row r="344" spans="2:15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</row>
    <row r="345" spans="2:15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</row>
    <row r="346" spans="2:15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</row>
    <row r="347" spans="2:15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</row>
    <row r="348" spans="2:15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</row>
    <row r="349" spans="2:15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</row>
    <row r="350" spans="2:15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</row>
    <row r="351" spans="2:15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</row>
    <row r="352" spans="2:15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</row>
    <row r="353" spans="2:15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</row>
    <row r="354" spans="2:15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</row>
    <row r="355" spans="2:15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</row>
    <row r="356" spans="2:15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</row>
    <row r="357" spans="2:15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</row>
    <row r="358" spans="2:15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</row>
    <row r="359" spans="2:15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</row>
    <row r="360" spans="2:15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</row>
    <row r="361" spans="2:15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</row>
    <row r="362" spans="2:15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</row>
    <row r="363" spans="2:15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</row>
    <row r="364" spans="2:15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</row>
    <row r="365" spans="2:15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</row>
    <row r="366" spans="2:15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</row>
    <row r="367" spans="2:15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</row>
    <row r="368" spans="2:15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2:15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</row>
    <row r="370" spans="2:15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</row>
    <row r="371" spans="2:15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</row>
    <row r="372" spans="2:15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</row>
    <row r="373" spans="2:15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</row>
    <row r="374" spans="2:15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</row>
    <row r="375" spans="2:15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</row>
    <row r="376" spans="2:15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</row>
    <row r="377" spans="2:15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</row>
    <row r="378" spans="2:15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</row>
    <row r="379" spans="2:15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</row>
    <row r="380" spans="2:15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</row>
    <row r="381" spans="2:15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</row>
    <row r="382" spans="2:15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</row>
    <row r="383" spans="2:15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</row>
    <row r="384" spans="2:15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</row>
    <row r="385" spans="2:15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</row>
    <row r="386" spans="2:15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</row>
    <row r="387" spans="2:15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</row>
    <row r="388" spans="2:15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</row>
    <row r="389" spans="2:15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</row>
    <row r="390" spans="2:15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</row>
    <row r="391" spans="2:15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</row>
    <row r="392" spans="2:15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</row>
    <row r="393" spans="2:15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</row>
    <row r="394" spans="2:15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</row>
    <row r="395" spans="2:15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</row>
    <row r="396" spans="2:15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</row>
    <row r="397" spans="2:15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</row>
    <row r="398" spans="2:15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</row>
    <row r="399" spans="2:15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</row>
    <row r="400" spans="2:15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</row>
    <row r="401" spans="2:15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</row>
    <row r="402" spans="2:15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</row>
    <row r="403" spans="2:15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</row>
    <row r="404" spans="2:15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</row>
    <row r="405" spans="2:15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</row>
    <row r="406" spans="2:15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</row>
    <row r="407" spans="2:15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</row>
    <row r="408" spans="2:15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</row>
    <row r="409" spans="2:15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</row>
    <row r="410" spans="2:15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</row>
    <row r="411" spans="2:15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</row>
    <row r="412" spans="2:15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</row>
    <row r="413" spans="2:15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</row>
    <row r="414" spans="2:15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</row>
    <row r="415" spans="2:15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</row>
    <row r="416" spans="2:15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</row>
    <row r="417" spans="2:15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</row>
    <row r="418" spans="2:15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</row>
    <row r="419" spans="2:15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</row>
    <row r="420" spans="2:15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</row>
    <row r="421" spans="2:15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</row>
    <row r="422" spans="2:15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</row>
    <row r="423" spans="2:15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</row>
    <row r="424" spans="2:15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</row>
    <row r="425" spans="2:15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</row>
    <row r="426" spans="2:15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</row>
    <row r="427" spans="2:15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</row>
    <row r="428" spans="2:15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</row>
    <row r="429" spans="2:15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2:15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</row>
    <row r="431" spans="2:15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</row>
    <row r="432" spans="2:15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</row>
    <row r="433" spans="2:15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</row>
    <row r="434" spans="2:15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</row>
    <row r="435" spans="2:15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</row>
    <row r="436" spans="2:15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</row>
    <row r="437" spans="2:15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</row>
    <row r="438" spans="2:15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</row>
    <row r="439" spans="2:15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</row>
    <row r="440" spans="2:15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</row>
    <row r="441" spans="2:15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</row>
    <row r="442" spans="2:15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</row>
    <row r="443" spans="2:15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</row>
    <row r="444" spans="2:15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</row>
    <row r="445" spans="2:15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</row>
    <row r="446" spans="2:15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</row>
    <row r="447" spans="2:15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</row>
    <row r="448" spans="2:15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</row>
    <row r="449" spans="2:15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</row>
    <row r="450" spans="2:15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</row>
    <row r="451" spans="2:15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</row>
    <row r="452" spans="2:15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</row>
    <row r="453" spans="2:15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</row>
    <row r="454" spans="2:15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</row>
    <row r="455" spans="2:15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</row>
    <row r="456" spans="2:15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</row>
    <row r="457" spans="2:15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</row>
    <row r="458" spans="2:15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</row>
    <row r="459" spans="2:15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</row>
    <row r="460" spans="2:15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</row>
    <row r="461" spans="2:15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</row>
    <row r="462" spans="2:15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</row>
    <row r="463" spans="2:15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</row>
    <row r="464" spans="2:15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</row>
    <row r="465" spans="2:15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</row>
    <row r="466" spans="2:15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</row>
    <row r="467" spans="2:15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</row>
    <row r="468" spans="2:15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</row>
    <row r="469" spans="2:15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</row>
    <row r="470" spans="2:15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</row>
    <row r="471" spans="2:15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</row>
    <row r="472" spans="2:15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</row>
    <row r="473" spans="2:15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</row>
  </sheetData>
  <mergeCells count="6">
    <mergeCell ref="Q4:Q5"/>
    <mergeCell ref="B4:G4"/>
    <mergeCell ref="H4:M4"/>
    <mergeCell ref="N4:N5"/>
    <mergeCell ref="O4:O5"/>
    <mergeCell ref="P4:P5"/>
  </mergeCells>
  <pageMargins left="0.11811023622047245" right="0.11811023622047245" top="0.15748031496062992" bottom="0.15748031496062992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Мартынова Наталья Валентиновна</cp:lastModifiedBy>
  <cp:lastPrinted>2020-10-12T04:00:54Z</cp:lastPrinted>
  <dcterms:created xsi:type="dcterms:W3CDTF">2017-12-06T04:10:52Z</dcterms:created>
  <dcterms:modified xsi:type="dcterms:W3CDTF">2020-10-16T08:16:35Z</dcterms:modified>
</cp:coreProperties>
</file>