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7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'Лист1'!$A$1:$O$38</definedName>
  </definedNames>
  <calcPr fullCalcOnLoad="1"/>
</workbook>
</file>

<file path=xl/sharedStrings.xml><?xml version="1.0" encoding="utf-8"?>
<sst xmlns="http://schemas.openxmlformats.org/spreadsheetml/2006/main" count="63" uniqueCount="40">
  <si>
    <t>Динамика поступлений  по УФНС России по Томской области</t>
  </si>
  <si>
    <t>2014 год</t>
  </si>
  <si>
    <t>2015 год</t>
  </si>
  <si>
    <t>Темп роста по общей сумме поступлений, %</t>
  </si>
  <si>
    <t>Отклонение, млн.руб.</t>
  </si>
  <si>
    <t>Темп роста без переданных,%</t>
  </si>
  <si>
    <t>Показатели</t>
  </si>
  <si>
    <t>На 01.11.2014г.</t>
  </si>
  <si>
    <t>МРИ 1</t>
  </si>
  <si>
    <t>МРИ 2</t>
  </si>
  <si>
    <t>Другие МРИ по КН</t>
  </si>
  <si>
    <t>На 01.11.2014г. без переданных</t>
  </si>
  <si>
    <t>На 01.11.2015г.</t>
  </si>
  <si>
    <t>На 01.11.2015г. без переданных</t>
  </si>
  <si>
    <t>Всего поступило в бюджетную систему</t>
  </si>
  <si>
    <t xml:space="preserve">               в том числе:</t>
  </si>
  <si>
    <t>Налоги и сборы в консолидированный бюджет РФ</t>
  </si>
  <si>
    <t>Государственные внебюджетные фонды</t>
  </si>
  <si>
    <t xml:space="preserve">   Налоги и сборы- всего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</si>
  <si>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</si>
  <si>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</si>
  <si>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</si>
  <si>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</si>
  <si>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</si>
  <si>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</si>
  <si>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</si>
  <si>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</si>
  <si>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из респ.Беларусь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</si>
  <si>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</si>
  <si>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</si>
  <si>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</si>
  <si>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</si>
  <si>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t>X</t>
  </si>
  <si>
    <r>
      <t xml:space="preserve">Имущественные налоги </t>
    </r>
    <r>
      <rPr>
        <sz val="8"/>
        <rFont val="Arial Cyr"/>
        <family val="0"/>
      </rPr>
      <t>(налог на имущество организаций и физических лиц, транспортный налог, земельный налог, налог на игорный бизнес)</t>
    </r>
  </si>
  <si>
    <t>5899.7</t>
  </si>
  <si>
    <t>6496.1</t>
  </si>
  <si>
    <t>в т.ч.</t>
  </si>
  <si>
    <t>Налог на имущество организаций                    в КБ  субъекта</t>
  </si>
  <si>
    <t>Государственные внебюджетные фонды( за счет ЕСН, без расходов на государственное социальное страхование)</t>
  </si>
  <si>
    <t>Государственные внебюджетные фонды( за счет налогов со специальным налоговым режимом)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</si>
</sst>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65" fontId="3" fillId="0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165" fontId="7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 wrapText="1" shrinkToFit="1"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 shrinkToFit="1"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 shrinkToFit="1"/>
    </xf>
    <xf numFmtId="164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 shrinkToFit="1"/>
    </xf>
    <xf numFmtId="49" fontId="0" fillId="0" borderId="10" xfId="0" applyNumberFormat="1" applyFill="1" applyBorder="1" applyAlignment="1">
      <alignment horizontal="center"/>
    </xf>
    <xf numFmtId="0" fontId="8" fillId="0" borderId="10" xfId="0" applyFont="1" applyFill="1" applyBorder="1" applyAlignment="1">
      <alignment wrapText="1" shrinkToFit="1"/>
    </xf>
    <xf numFmtId="164" fontId="3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 shrinkToFit="1"/>
    </xf>
    <xf numFmtId="164" fontId="0" fillId="0" borderId="11" xfId="0" applyNumberFormat="1" applyFill="1" applyBorder="1" applyAlignment="1">
      <alignment horizontal="center" wrapText="1" shrinkToFit="1"/>
    </xf>
    <xf numFmtId="164" fontId="0" fillId="0" borderId="12" xfId="0" applyNumberFormat="1" applyFill="1" applyBorder="1" applyAlignment="1">
      <alignment horizontal="center" wrapText="1" shrinkToFit="1"/>
    </xf>
    <xf numFmtId="164" fontId="0" fillId="0" borderId="13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 wrapText="1" shrinkToFit="1"/>
    </xf>
    <xf numFmtId="164" fontId="2" fillId="0" borderId="12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wrapText="1" shrinkToFit="1"/>
    </xf>
    <xf numFmtId="164" fontId="43" fillId="0" borderId="0" xfId="0" applyNumberFormat="1" applyFont="1" applyFill="1" applyAlignment="1">
      <alignment/>
    </xf>
    <xf numFmtId="0" fontId="26" fillId="0" borderId="10" xfId="0" applyFont="1" applyFill="1" applyBorder="1" applyAlignment="1">
      <alignment wrapText="1" shrinkToFit="1"/>
    </xf>
    <xf numFmtId="0" fontId="26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33.28125" style="8" customWidth="1"/>
    <col min="2" max="2" width="12.140625" style="1" customWidth="1"/>
    <col min="3" max="3" width="9.7109375" style="1" customWidth="1"/>
    <col min="4" max="4" width="9.421875" style="1" customWidth="1"/>
    <col min="5" max="5" width="8.140625" style="1" customWidth="1"/>
    <col min="6" max="6" width="13.7109375" style="1" customWidth="1"/>
    <col min="7" max="7" width="13.28125" style="1" customWidth="1"/>
    <col min="8" max="8" width="9.8515625" style="1" customWidth="1"/>
    <col min="9" max="9" width="8.8515625" style="1" customWidth="1"/>
    <col min="10" max="10" width="9.00390625" style="1" customWidth="1"/>
    <col min="11" max="11" width="13.8515625" style="1" customWidth="1"/>
    <col min="12" max="12" width="11.7109375" style="1" customWidth="1"/>
    <col min="13" max="13" width="13.00390625" style="1" customWidth="1"/>
    <col min="14" max="14" width="11.28125" style="8" customWidth="1"/>
    <col min="15" max="15" width="13.57421875" style="8" customWidth="1"/>
  </cols>
  <sheetData>
    <row r="1" ht="15.75">
      <c r="B1" s="36" t="s">
        <v>0</v>
      </c>
    </row>
    <row r="3" spans="1:15" s="8" customFormat="1" ht="12.75" customHeight="1">
      <c r="A3" s="9"/>
      <c r="B3" s="31" t="s">
        <v>1</v>
      </c>
      <c r="C3" s="32"/>
      <c r="D3" s="32"/>
      <c r="E3" s="32"/>
      <c r="F3" s="32"/>
      <c r="G3" s="31" t="s">
        <v>2</v>
      </c>
      <c r="H3" s="32"/>
      <c r="I3" s="32"/>
      <c r="J3" s="32"/>
      <c r="K3" s="32"/>
      <c r="L3" s="33" t="s">
        <v>3</v>
      </c>
      <c r="M3" s="29" t="s">
        <v>4</v>
      </c>
      <c r="N3" s="35" t="s">
        <v>5</v>
      </c>
      <c r="O3" s="29" t="s">
        <v>4</v>
      </c>
    </row>
    <row r="4" spans="1:15" s="8" customFormat="1" ht="60">
      <c r="A4" s="9" t="s">
        <v>6</v>
      </c>
      <c r="B4" s="10" t="s">
        <v>7</v>
      </c>
      <c r="C4" s="11" t="s">
        <v>8</v>
      </c>
      <c r="D4" s="11" t="s">
        <v>9</v>
      </c>
      <c r="E4" s="10" t="s">
        <v>10</v>
      </c>
      <c r="F4" s="10" t="s">
        <v>11</v>
      </c>
      <c r="G4" s="10" t="s">
        <v>12</v>
      </c>
      <c r="H4" s="11" t="s">
        <v>8</v>
      </c>
      <c r="I4" s="11" t="s">
        <v>9</v>
      </c>
      <c r="J4" s="10" t="s">
        <v>10</v>
      </c>
      <c r="K4" s="10" t="s">
        <v>13</v>
      </c>
      <c r="L4" s="34"/>
      <c r="M4" s="30"/>
      <c r="N4" s="35"/>
      <c r="O4" s="30"/>
    </row>
    <row r="5" spans="1:15" s="8" customFormat="1" ht="30">
      <c r="A5" s="37" t="s">
        <v>14</v>
      </c>
      <c r="B5" s="7">
        <f>B7+B8</f>
        <v>118632.31</v>
      </c>
      <c r="C5" s="7">
        <f>C7+C8</f>
        <v>49068.5</v>
      </c>
      <c r="D5" s="7">
        <f>D7+D8</f>
        <v>11787.2</v>
      </c>
      <c r="E5" s="7">
        <f>E7+E8</f>
        <v>484.5</v>
      </c>
      <c r="F5" s="7">
        <f aca="true" t="shared" si="0" ref="F5:K5">F7+F8</f>
        <v>57292.10999999999</v>
      </c>
      <c r="G5" s="7">
        <f t="shared" si="0"/>
        <v>129504.79999999999</v>
      </c>
      <c r="H5" s="7">
        <f t="shared" si="0"/>
        <v>55229</v>
      </c>
      <c r="I5" s="7">
        <f t="shared" si="0"/>
        <v>13232.199999999999</v>
      </c>
      <c r="J5" s="7">
        <f t="shared" si="0"/>
        <v>960.2</v>
      </c>
      <c r="K5" s="7">
        <f t="shared" si="0"/>
        <v>60083.399999999994</v>
      </c>
      <c r="L5" s="2">
        <f>G5/B5</f>
        <v>1.0916486410826864</v>
      </c>
      <c r="M5" s="3">
        <f>G5-B5</f>
        <v>10872.48999999999</v>
      </c>
      <c r="N5" s="2">
        <f>K5/F5</f>
        <v>1.0487203211751146</v>
      </c>
      <c r="O5" s="3">
        <f>K5-F5</f>
        <v>2791.290000000001</v>
      </c>
    </row>
    <row r="6" spans="1:15" s="8" customFormat="1" ht="15">
      <c r="A6" s="9" t="s">
        <v>15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2"/>
      <c r="M6" s="3"/>
      <c r="N6" s="2"/>
      <c r="O6" s="3"/>
    </row>
    <row r="7" spans="1:15" s="8" customFormat="1" ht="30">
      <c r="A7" s="12" t="s">
        <v>16</v>
      </c>
      <c r="B7" s="7">
        <f>B10</f>
        <v>118630.20999999999</v>
      </c>
      <c r="C7" s="7">
        <f>C10</f>
        <v>49068.5</v>
      </c>
      <c r="D7" s="7">
        <f>D10</f>
        <v>11787.2</v>
      </c>
      <c r="E7" s="7">
        <f aca="true" t="shared" si="1" ref="E7:K7">E10</f>
        <v>484.5</v>
      </c>
      <c r="F7" s="7">
        <f>F10</f>
        <v>57290.009999999995</v>
      </c>
      <c r="G7" s="7">
        <f t="shared" si="1"/>
        <v>129503.9</v>
      </c>
      <c r="H7" s="7">
        <f t="shared" si="1"/>
        <v>55229</v>
      </c>
      <c r="I7" s="7">
        <f t="shared" si="1"/>
        <v>13232.199999999999</v>
      </c>
      <c r="J7" s="7">
        <f t="shared" si="1"/>
        <v>960.2</v>
      </c>
      <c r="K7" s="7">
        <f t="shared" si="1"/>
        <v>60082.49999999999</v>
      </c>
      <c r="L7" s="2">
        <f>G7/B7</f>
        <v>1.0916603789203443</v>
      </c>
      <c r="M7" s="3">
        <f>G7-B7</f>
        <v>10873.690000000002</v>
      </c>
      <c r="N7" s="2">
        <f>K7/F7</f>
        <v>1.048743053108212</v>
      </c>
      <c r="O7" s="3">
        <f>K7-F7</f>
        <v>2792.489999999998</v>
      </c>
    </row>
    <row r="8" spans="1:15" s="8" customFormat="1" ht="30">
      <c r="A8" s="12" t="s">
        <v>17</v>
      </c>
      <c r="B8" s="7">
        <f>B37+B38</f>
        <v>2.1</v>
      </c>
      <c r="C8" s="7">
        <f>C37+C38</f>
        <v>0</v>
      </c>
      <c r="D8" s="7">
        <f>D37+D38</f>
        <v>0</v>
      </c>
      <c r="E8" s="7">
        <f>E37+E38</f>
        <v>0</v>
      </c>
      <c r="F8" s="7">
        <f>B8-C8-D8</f>
        <v>2.1</v>
      </c>
      <c r="G8" s="7">
        <f>G37+G38</f>
        <v>0.8999999999999999</v>
      </c>
      <c r="H8" s="7">
        <f>H37+H38</f>
        <v>0</v>
      </c>
      <c r="I8" s="7">
        <f>I37+I38</f>
        <v>0</v>
      </c>
      <c r="J8" s="7">
        <f>J37+J38</f>
        <v>0</v>
      </c>
      <c r="K8" s="7">
        <f>G8-H8-I8</f>
        <v>0.8999999999999999</v>
      </c>
      <c r="L8" s="2">
        <f>G8/B8</f>
        <v>0.4285714285714285</v>
      </c>
      <c r="M8" s="3">
        <f>G8-B8</f>
        <v>-1.2000000000000002</v>
      </c>
      <c r="N8" s="2">
        <f>K8/F8</f>
        <v>0.4285714285714285</v>
      </c>
      <c r="O8" s="3">
        <f>K8-F8</f>
        <v>-1.2000000000000002</v>
      </c>
    </row>
    <row r="9" spans="1:15" s="8" customFormat="1" ht="1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2"/>
      <c r="M9" s="3"/>
      <c r="N9" s="2"/>
      <c r="O9" s="3"/>
    </row>
    <row r="10" spans="1:15" s="8" customFormat="1" ht="15">
      <c r="A10" s="38" t="s">
        <v>18</v>
      </c>
      <c r="B10" s="7">
        <f>SUM(B11:B12)</f>
        <v>118630.20999999999</v>
      </c>
      <c r="C10" s="7">
        <f>SUM(C11:C12)</f>
        <v>49068.5</v>
      </c>
      <c r="D10" s="7">
        <f>SUM(D11:D12)</f>
        <v>11787.2</v>
      </c>
      <c r="E10" s="7">
        <f aca="true" t="shared" si="2" ref="E10:K10">SUM(E11:E12)</f>
        <v>484.5</v>
      </c>
      <c r="F10" s="7">
        <f t="shared" si="2"/>
        <v>57290.009999999995</v>
      </c>
      <c r="G10" s="7">
        <f t="shared" si="2"/>
        <v>129503.9</v>
      </c>
      <c r="H10" s="7">
        <f t="shared" si="2"/>
        <v>55229</v>
      </c>
      <c r="I10" s="7">
        <f t="shared" si="2"/>
        <v>13232.199999999999</v>
      </c>
      <c r="J10" s="7">
        <f t="shared" si="2"/>
        <v>960.2</v>
      </c>
      <c r="K10" s="7">
        <f t="shared" si="2"/>
        <v>60082.49999999999</v>
      </c>
      <c r="L10" s="2">
        <f>G10/B10</f>
        <v>1.0916603789203443</v>
      </c>
      <c r="M10" s="3">
        <f>G10-B10</f>
        <v>10873.690000000002</v>
      </c>
      <c r="N10" s="2">
        <f>K10/F10</f>
        <v>1.048743053108212</v>
      </c>
      <c r="O10" s="3">
        <f>K10-F10</f>
        <v>2792.489999999998</v>
      </c>
    </row>
    <row r="11" spans="1:15" s="17" customFormat="1" ht="12.75">
      <c r="A11" s="13" t="s">
        <v>19</v>
      </c>
      <c r="B11" s="14">
        <v>83448.9</v>
      </c>
      <c r="C11" s="14">
        <v>45391.1</v>
      </c>
      <c r="D11" s="14">
        <v>9945.1</v>
      </c>
      <c r="E11" s="14">
        <v>0</v>
      </c>
      <c r="F11" s="14">
        <f>B11-C11-D11-E11</f>
        <v>28112.699999999997</v>
      </c>
      <c r="G11" s="14">
        <v>90568.7</v>
      </c>
      <c r="H11" s="14">
        <v>49659.3</v>
      </c>
      <c r="I11" s="14">
        <v>11996.8</v>
      </c>
      <c r="J11" s="14">
        <v>0</v>
      </c>
      <c r="K11" s="14">
        <f>G11-H11-I11</f>
        <v>28912.599999999995</v>
      </c>
      <c r="L11" s="15">
        <f>G11/B11</f>
        <v>1.0853192792235729</v>
      </c>
      <c r="M11" s="16">
        <f>G11-B11</f>
        <v>7119.800000000003</v>
      </c>
      <c r="N11" s="15">
        <f>K11/F11</f>
        <v>1.0284533324796266</v>
      </c>
      <c r="O11" s="16">
        <f>K11-F11</f>
        <v>799.8999999999978</v>
      </c>
    </row>
    <row r="12" spans="1:15" s="8" customFormat="1" ht="15">
      <c r="A12" s="18" t="s">
        <v>20</v>
      </c>
      <c r="B12" s="11">
        <v>35181.31</v>
      </c>
      <c r="C12" s="11">
        <v>3677.4</v>
      </c>
      <c r="D12" s="11">
        <v>1842.1</v>
      </c>
      <c r="E12" s="11">
        <v>484.5</v>
      </c>
      <c r="F12" s="19">
        <f>B12-C12-D12-E12</f>
        <v>29177.309999999998</v>
      </c>
      <c r="G12" s="11">
        <v>38935.2</v>
      </c>
      <c r="H12" s="11">
        <v>5569.7</v>
      </c>
      <c r="I12" s="11">
        <v>1235.4</v>
      </c>
      <c r="J12" s="11">
        <v>960.2</v>
      </c>
      <c r="K12" s="11">
        <f>G12-H12-I12-J12</f>
        <v>31169.899999999998</v>
      </c>
      <c r="L12" s="2">
        <f>G12/B12</f>
        <v>1.1067012570026529</v>
      </c>
      <c r="M12" s="3">
        <f>G12-B12</f>
        <v>3753.8899999999994</v>
      </c>
      <c r="N12" s="2">
        <f>K12/F12</f>
        <v>1.0682924505377638</v>
      </c>
      <c r="O12" s="3">
        <f>K12-F12</f>
        <v>1992.5900000000001</v>
      </c>
    </row>
    <row r="13" spans="1:15" s="8" customFormat="1" ht="15">
      <c r="A13" s="18" t="s">
        <v>21</v>
      </c>
      <c r="B13" s="11">
        <v>6155</v>
      </c>
      <c r="C13" s="11">
        <v>51.1</v>
      </c>
      <c r="D13" s="11">
        <v>23.4</v>
      </c>
      <c r="E13" s="11">
        <v>0</v>
      </c>
      <c r="F13" s="19">
        <f>B13-C13-D13-E13</f>
        <v>6080.5</v>
      </c>
      <c r="G13" s="11">
        <v>6632.5</v>
      </c>
      <c r="H13" s="11">
        <v>53.6</v>
      </c>
      <c r="I13" s="11">
        <v>52.4</v>
      </c>
      <c r="J13" s="11">
        <v>0</v>
      </c>
      <c r="K13" s="11">
        <f>G13-H13-I13-J13</f>
        <v>6526.5</v>
      </c>
      <c r="L13" s="2">
        <f>G13/B13</f>
        <v>1.0775792038992689</v>
      </c>
      <c r="M13" s="3">
        <f>G13-B13</f>
        <v>477.5</v>
      </c>
      <c r="N13" s="2">
        <f>K13/F13</f>
        <v>1.0733492311487542</v>
      </c>
      <c r="O13" s="3">
        <f>K13-F13</f>
        <v>446</v>
      </c>
    </row>
    <row r="14" spans="1:15" s="8" customFormat="1" ht="15">
      <c r="A14" s="9" t="s">
        <v>22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2"/>
      <c r="M14" s="3"/>
      <c r="N14" s="2"/>
      <c r="O14" s="3"/>
    </row>
    <row r="15" spans="1:15" s="8" customFormat="1" ht="15">
      <c r="A15" s="6" t="s">
        <v>23</v>
      </c>
      <c r="B15" s="7">
        <f>SUM(B16:B17)</f>
        <v>11716.800000000001</v>
      </c>
      <c r="C15" s="7">
        <f>SUM(C16:C17)</f>
        <v>3919.3</v>
      </c>
      <c r="D15" s="7">
        <f>SUM(D16:D17)</f>
        <v>1705.8000000000002</v>
      </c>
      <c r="E15" s="7">
        <f aca="true" t="shared" si="3" ref="E15:J15">SUM(E16:E17)</f>
        <v>484.5</v>
      </c>
      <c r="F15" s="7">
        <f t="shared" si="3"/>
        <v>5607.200000000001</v>
      </c>
      <c r="G15" s="7">
        <f t="shared" si="3"/>
        <v>14540.1</v>
      </c>
      <c r="H15" s="7">
        <f t="shared" si="3"/>
        <v>6078.400000000001</v>
      </c>
      <c r="I15" s="7">
        <f t="shared" si="3"/>
        <v>1028.1999999999998</v>
      </c>
      <c r="J15" s="7">
        <f t="shared" si="3"/>
        <v>960.2</v>
      </c>
      <c r="K15" s="7">
        <f>SUM(K16:K17)</f>
        <v>6473.300000000001</v>
      </c>
      <c r="L15" s="2">
        <f aca="true" t="shared" si="4" ref="L15:L20">G15/B15</f>
        <v>1.2409616960262186</v>
      </c>
      <c r="M15" s="3">
        <f aca="true" t="shared" si="5" ref="M15:M20">G15-B15</f>
        <v>2823.2999999999993</v>
      </c>
      <c r="N15" s="2">
        <f aca="true" t="shared" si="6" ref="N15:N20">K15/F15</f>
        <v>1.15446212013126</v>
      </c>
      <c r="O15" s="3">
        <f aca="true" t="shared" si="7" ref="O15:O20">K15-F15</f>
        <v>866.1000000000004</v>
      </c>
    </row>
    <row r="16" spans="1:15" s="17" customFormat="1" ht="12.75">
      <c r="A16" s="13" t="s">
        <v>19</v>
      </c>
      <c r="B16" s="14">
        <v>744.7</v>
      </c>
      <c r="C16" s="14">
        <v>378.3</v>
      </c>
      <c r="D16" s="14">
        <v>-4.6</v>
      </c>
      <c r="E16" s="14">
        <v>0</v>
      </c>
      <c r="F16" s="14">
        <f>B16-C16-D16-E16</f>
        <v>371.00000000000006</v>
      </c>
      <c r="G16" s="14">
        <v>1077</v>
      </c>
      <c r="H16" s="14">
        <v>656.1</v>
      </c>
      <c r="I16" s="14">
        <v>-0.9</v>
      </c>
      <c r="J16" s="14">
        <v>0</v>
      </c>
      <c r="K16" s="14">
        <f>G16-H16-I16-J16</f>
        <v>421.79999999999995</v>
      </c>
      <c r="L16" s="20">
        <f t="shared" si="4"/>
        <v>1.446219954344031</v>
      </c>
      <c r="M16" s="16">
        <f t="shared" si="5"/>
        <v>332.29999999999995</v>
      </c>
      <c r="N16" s="20">
        <f t="shared" si="6"/>
        <v>1.1369272237196764</v>
      </c>
      <c r="O16" s="16">
        <f t="shared" si="7"/>
        <v>50.7999999999999</v>
      </c>
    </row>
    <row r="17" spans="1:15" s="8" customFormat="1" ht="15">
      <c r="A17" s="18" t="s">
        <v>20</v>
      </c>
      <c r="B17" s="11">
        <v>10972.1</v>
      </c>
      <c r="C17" s="11">
        <v>3541</v>
      </c>
      <c r="D17" s="11">
        <v>1710.4</v>
      </c>
      <c r="E17" s="11">
        <v>484.5</v>
      </c>
      <c r="F17" s="19">
        <f>B17-C17-D17-E17</f>
        <v>5236.200000000001</v>
      </c>
      <c r="G17" s="11">
        <v>13463.1</v>
      </c>
      <c r="H17" s="11">
        <v>5422.3</v>
      </c>
      <c r="I17" s="11">
        <v>1029.1</v>
      </c>
      <c r="J17" s="11">
        <v>960.2</v>
      </c>
      <c r="K17" s="7">
        <f>G17-H17-I17-J17</f>
        <v>6051.500000000001</v>
      </c>
      <c r="L17" s="4">
        <f t="shared" si="4"/>
        <v>1.227030377047238</v>
      </c>
      <c r="M17" s="3">
        <f t="shared" si="5"/>
        <v>2491</v>
      </c>
      <c r="N17" s="4">
        <f t="shared" si="6"/>
        <v>1.1557045185439823</v>
      </c>
      <c r="O17" s="3">
        <f t="shared" si="7"/>
        <v>815.3000000000002</v>
      </c>
    </row>
    <row r="18" spans="1:15" s="8" customFormat="1" ht="15">
      <c r="A18" s="6" t="s">
        <v>24</v>
      </c>
      <c r="B18" s="7">
        <f>SUM(B19:B20)</f>
        <v>13228.7</v>
      </c>
      <c r="C18" s="7">
        <f>SUM(C19:C20)</f>
        <v>129.3</v>
      </c>
      <c r="D18" s="7">
        <f>SUM(D19:D20)</f>
        <v>144.5</v>
      </c>
      <c r="E18" s="7">
        <f>SUM(E19:E20)</f>
        <v>0</v>
      </c>
      <c r="F18" s="7">
        <f>B18-C18-D18-E18</f>
        <v>12954.900000000001</v>
      </c>
      <c r="G18" s="7">
        <f>SUM(G19:G20)</f>
        <v>13469.2</v>
      </c>
      <c r="H18" s="7">
        <f>SUM(H19:H20)</f>
        <v>142.8</v>
      </c>
      <c r="I18" s="7">
        <f>SUM(I19:I20)</f>
        <v>205.3</v>
      </c>
      <c r="J18" s="7">
        <f>SUM(J19:J20)</f>
        <v>0</v>
      </c>
      <c r="K18" s="7">
        <f>G18-H18-I18-J18</f>
        <v>13121.100000000002</v>
      </c>
      <c r="L18" s="4">
        <f t="shared" si="4"/>
        <v>1.0181801688752485</v>
      </c>
      <c r="M18" s="3">
        <f t="shared" si="5"/>
        <v>240.5</v>
      </c>
      <c r="N18" s="4">
        <f t="shared" si="6"/>
        <v>1.0128291225713824</v>
      </c>
      <c r="O18" s="3">
        <f t="shared" si="7"/>
        <v>166.20000000000073</v>
      </c>
    </row>
    <row r="19" spans="1:15" s="17" customFormat="1" ht="12.75">
      <c r="A19" s="13" t="s">
        <v>19</v>
      </c>
      <c r="B19" s="14">
        <v>34.7</v>
      </c>
      <c r="C19" s="14">
        <v>0</v>
      </c>
      <c r="D19" s="14">
        <v>0</v>
      </c>
      <c r="E19" s="14">
        <v>0</v>
      </c>
      <c r="F19" s="14">
        <f>B19-C19-D19-E19</f>
        <v>34.7</v>
      </c>
      <c r="G19" s="14">
        <v>0</v>
      </c>
      <c r="H19" s="14">
        <v>0</v>
      </c>
      <c r="I19" s="14">
        <v>0</v>
      </c>
      <c r="J19" s="14">
        <v>0</v>
      </c>
      <c r="K19" s="14">
        <f>G19-H19-I19-J19</f>
        <v>0</v>
      </c>
      <c r="L19" s="20">
        <f t="shared" si="4"/>
        <v>0</v>
      </c>
      <c r="M19" s="16">
        <f t="shared" si="5"/>
        <v>-34.7</v>
      </c>
      <c r="N19" s="20">
        <f t="shared" si="6"/>
        <v>0</v>
      </c>
      <c r="O19" s="16">
        <f t="shared" si="7"/>
        <v>-34.7</v>
      </c>
    </row>
    <row r="20" spans="1:15" s="8" customFormat="1" ht="15">
      <c r="A20" s="18" t="s">
        <v>20</v>
      </c>
      <c r="B20" s="21">
        <v>13194</v>
      </c>
      <c r="C20" s="21">
        <v>129.3</v>
      </c>
      <c r="D20" s="21">
        <v>144.5</v>
      </c>
      <c r="E20" s="21">
        <v>0</v>
      </c>
      <c r="F20" s="21">
        <f>B20-C20-D20-E20</f>
        <v>12920.2</v>
      </c>
      <c r="G20" s="21">
        <v>13469.2</v>
      </c>
      <c r="H20" s="21">
        <v>142.8</v>
      </c>
      <c r="I20" s="21">
        <v>205.3</v>
      </c>
      <c r="J20" s="21">
        <v>0</v>
      </c>
      <c r="K20" s="21">
        <f>G20-H20-I20-J20</f>
        <v>13121.100000000002</v>
      </c>
      <c r="L20" s="2">
        <f t="shared" si="4"/>
        <v>1.020857965742004</v>
      </c>
      <c r="M20" s="3">
        <f t="shared" si="5"/>
        <v>275.2000000000007</v>
      </c>
      <c r="N20" s="2">
        <f t="shared" si="6"/>
        <v>1.0155492949025557</v>
      </c>
      <c r="O20" s="3">
        <f t="shared" si="7"/>
        <v>200.90000000000146</v>
      </c>
    </row>
    <row r="21" spans="1:15" s="8" customFormat="1" ht="15">
      <c r="A21" s="6" t="s">
        <v>25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2"/>
      <c r="M21" s="3"/>
      <c r="N21" s="2"/>
      <c r="O21" s="3"/>
    </row>
    <row r="22" spans="1:15" s="8" customFormat="1" ht="15">
      <c r="A22" s="18" t="s">
        <v>20</v>
      </c>
      <c r="B22" s="11">
        <v>2088.1</v>
      </c>
      <c r="C22" s="11">
        <v>0</v>
      </c>
      <c r="D22" s="11">
        <v>0</v>
      </c>
      <c r="E22" s="11">
        <v>0</v>
      </c>
      <c r="F22" s="7">
        <f aca="true" t="shared" si="8" ref="F22:F32">B22-C22-D22-E22</f>
        <v>2088.1</v>
      </c>
      <c r="G22" s="11">
        <v>2199.5</v>
      </c>
      <c r="H22" s="11">
        <v>0</v>
      </c>
      <c r="I22" s="11">
        <v>0</v>
      </c>
      <c r="J22" s="11">
        <v>0</v>
      </c>
      <c r="K22" s="7">
        <f>G22-H22-I22-J22</f>
        <v>2199.5</v>
      </c>
      <c r="L22" s="2">
        <f aca="true" t="shared" si="9" ref="L22:L32">G22/B22</f>
        <v>1.053349935347924</v>
      </c>
      <c r="M22" s="3">
        <f aca="true" t="shared" si="10" ref="M22:M33">G22-B22</f>
        <v>111.40000000000009</v>
      </c>
      <c r="N22" s="2">
        <f aca="true" t="shared" si="11" ref="N22:N32">K22/F22</f>
        <v>1.053349935347924</v>
      </c>
      <c r="O22" s="3">
        <f aca="true" t="shared" si="12" ref="O22:O33">K22-F22</f>
        <v>111.40000000000009</v>
      </c>
    </row>
    <row r="23" spans="1:15" s="17" customFormat="1" ht="12.75">
      <c r="A23" s="22" t="s">
        <v>26</v>
      </c>
      <c r="B23" s="23">
        <v>28392.8</v>
      </c>
      <c r="C23" s="23">
        <v>12284.6</v>
      </c>
      <c r="D23" s="23">
        <v>3093.6</v>
      </c>
      <c r="E23" s="23">
        <v>0</v>
      </c>
      <c r="F23" s="23">
        <f t="shared" si="8"/>
        <v>13014.599999999999</v>
      </c>
      <c r="G23" s="23">
        <v>31220.9</v>
      </c>
      <c r="H23" s="23">
        <v>14063.5</v>
      </c>
      <c r="I23" s="23">
        <v>2925.1</v>
      </c>
      <c r="J23" s="23">
        <v>0</v>
      </c>
      <c r="K23" s="23">
        <f>G23-H23-I23</f>
        <v>14232.300000000001</v>
      </c>
      <c r="L23" s="15">
        <f t="shared" si="9"/>
        <v>1.0996062382012342</v>
      </c>
      <c r="M23" s="16">
        <f t="shared" si="10"/>
        <v>2828.100000000002</v>
      </c>
      <c r="N23" s="15">
        <f t="shared" si="11"/>
        <v>1.0935641510303815</v>
      </c>
      <c r="O23" s="16">
        <f t="shared" si="12"/>
        <v>1217.7000000000025</v>
      </c>
    </row>
    <row r="24" spans="1:15" s="17" customFormat="1" ht="38.25">
      <c r="A24" s="22" t="s">
        <v>27</v>
      </c>
      <c r="B24" s="23">
        <v>39.6</v>
      </c>
      <c r="C24" s="23">
        <v>0</v>
      </c>
      <c r="D24" s="23">
        <v>0</v>
      </c>
      <c r="E24" s="23">
        <v>0</v>
      </c>
      <c r="F24" s="23">
        <f t="shared" si="8"/>
        <v>39.6</v>
      </c>
      <c r="G24" s="23">
        <v>35.5</v>
      </c>
      <c r="H24" s="23">
        <v>0</v>
      </c>
      <c r="I24" s="23">
        <v>0</v>
      </c>
      <c r="J24" s="23">
        <v>0</v>
      </c>
      <c r="K24" s="23">
        <f>G24-H24-I24</f>
        <v>35.5</v>
      </c>
      <c r="L24" s="15">
        <f t="shared" si="9"/>
        <v>0.8964646464646464</v>
      </c>
      <c r="M24" s="16">
        <f t="shared" si="10"/>
        <v>-4.100000000000001</v>
      </c>
      <c r="N24" s="15">
        <f t="shared" si="11"/>
        <v>0.8964646464646464</v>
      </c>
      <c r="O24" s="16">
        <f t="shared" si="12"/>
        <v>-4.100000000000001</v>
      </c>
    </row>
    <row r="25" spans="1:15" s="8" customFormat="1" ht="24" customHeight="1">
      <c r="A25" s="24" t="s">
        <v>28</v>
      </c>
      <c r="B25" s="7">
        <f>SUM(B26:B27)</f>
        <v>2970.7999999999997</v>
      </c>
      <c r="C25" s="7">
        <f>SUM(C26:C27)</f>
        <v>0</v>
      </c>
      <c r="D25" s="7">
        <f>SUM(D26:D27)</f>
        <v>0</v>
      </c>
      <c r="E25" s="7">
        <f aca="true" t="shared" si="13" ref="E25:J25">SUM(E26:E27)</f>
        <v>0</v>
      </c>
      <c r="F25" s="7">
        <f t="shared" si="8"/>
        <v>2970.7999999999997</v>
      </c>
      <c r="G25" s="7">
        <f t="shared" si="13"/>
        <v>3143.6</v>
      </c>
      <c r="H25" s="7">
        <f t="shared" si="13"/>
        <v>0</v>
      </c>
      <c r="I25" s="7">
        <f t="shared" si="13"/>
        <v>0</v>
      </c>
      <c r="J25" s="7">
        <f t="shared" si="13"/>
        <v>0</v>
      </c>
      <c r="K25" s="7">
        <f>SUM(K26:K27)</f>
        <v>3143.6</v>
      </c>
      <c r="L25" s="2">
        <f t="shared" si="9"/>
        <v>1.0581661505318434</v>
      </c>
      <c r="M25" s="3">
        <f t="shared" si="10"/>
        <v>172.80000000000018</v>
      </c>
      <c r="N25" s="2">
        <f t="shared" si="11"/>
        <v>1.0581661505318434</v>
      </c>
      <c r="O25" s="3">
        <f t="shared" si="12"/>
        <v>172.80000000000018</v>
      </c>
    </row>
    <row r="26" spans="1:15" s="17" customFormat="1" ht="12.75">
      <c r="A26" s="13" t="s">
        <v>19</v>
      </c>
      <c r="B26" s="14">
        <v>71.2</v>
      </c>
      <c r="C26" s="14">
        <v>0</v>
      </c>
      <c r="D26" s="14">
        <v>0</v>
      </c>
      <c r="E26" s="14"/>
      <c r="F26" s="14">
        <f t="shared" si="8"/>
        <v>71.2</v>
      </c>
      <c r="G26" s="14">
        <v>-0.4</v>
      </c>
      <c r="H26" s="14">
        <v>0</v>
      </c>
      <c r="I26" s="14">
        <v>0</v>
      </c>
      <c r="J26" s="14">
        <v>0</v>
      </c>
      <c r="K26" s="14">
        <f>G26-H26-I26</f>
        <v>-0.4</v>
      </c>
      <c r="L26" s="20">
        <f t="shared" si="9"/>
        <v>-0.0056179775280898875</v>
      </c>
      <c r="M26" s="16">
        <f t="shared" si="10"/>
        <v>-71.60000000000001</v>
      </c>
      <c r="N26" s="20">
        <f t="shared" si="11"/>
        <v>-0.0056179775280898875</v>
      </c>
      <c r="O26" s="16">
        <f t="shared" si="12"/>
        <v>-71.60000000000001</v>
      </c>
    </row>
    <row r="27" spans="1:15" s="8" customFormat="1" ht="15">
      <c r="A27" s="18" t="s">
        <v>20</v>
      </c>
      <c r="B27" s="11">
        <v>2899.6</v>
      </c>
      <c r="C27" s="11">
        <v>0</v>
      </c>
      <c r="D27" s="11">
        <v>0</v>
      </c>
      <c r="E27" s="11"/>
      <c r="F27" s="19">
        <f t="shared" si="8"/>
        <v>2899.6</v>
      </c>
      <c r="G27" s="11">
        <v>3144</v>
      </c>
      <c r="H27" s="11">
        <v>0</v>
      </c>
      <c r="I27" s="11">
        <v>0</v>
      </c>
      <c r="J27" s="11">
        <v>0</v>
      </c>
      <c r="K27" s="11">
        <f>G27-H27-I27</f>
        <v>3144</v>
      </c>
      <c r="L27" s="4">
        <f t="shared" si="9"/>
        <v>1.0842874879293696</v>
      </c>
      <c r="M27" s="3">
        <f t="shared" si="10"/>
        <v>244.4000000000001</v>
      </c>
      <c r="N27" s="4">
        <f t="shared" si="11"/>
        <v>1.0842874879293696</v>
      </c>
      <c r="O27" s="3">
        <f t="shared" si="12"/>
        <v>244.4000000000001</v>
      </c>
    </row>
    <row r="28" spans="1:15" s="8" customFormat="1" ht="15">
      <c r="A28" s="6" t="s">
        <v>29</v>
      </c>
      <c r="B28" s="7">
        <f>SUM(B29:B30)</f>
        <v>54068</v>
      </c>
      <c r="C28" s="7">
        <f>SUM(C29:C30)</f>
        <v>32735.199999999997</v>
      </c>
      <c r="D28" s="7">
        <f>SUM(D29:D30)</f>
        <v>6843.5</v>
      </c>
      <c r="E28" s="7">
        <f aca="true" t="shared" si="14" ref="E28:J28">SUM(E29:E30)</f>
        <v>0</v>
      </c>
      <c r="F28" s="7">
        <f t="shared" si="8"/>
        <v>14489.300000000003</v>
      </c>
      <c r="G28" s="7">
        <f t="shared" si="14"/>
        <v>58134.6</v>
      </c>
      <c r="H28" s="7">
        <f t="shared" si="14"/>
        <v>34944.2</v>
      </c>
      <c r="I28" s="7">
        <f t="shared" si="14"/>
        <v>9073.7</v>
      </c>
      <c r="J28" s="7">
        <f t="shared" si="14"/>
        <v>0</v>
      </c>
      <c r="K28" s="7">
        <f>SUM(K29:K30)</f>
        <v>14116.700000000003</v>
      </c>
      <c r="L28" s="2">
        <f t="shared" si="9"/>
        <v>1.075212695124658</v>
      </c>
      <c r="M28" s="3">
        <f t="shared" si="10"/>
        <v>4066.5999999999985</v>
      </c>
      <c r="N28" s="2">
        <f t="shared" si="11"/>
        <v>0.9742844719896752</v>
      </c>
      <c r="O28" s="3">
        <f t="shared" si="12"/>
        <v>-372.60000000000036</v>
      </c>
    </row>
    <row r="29" spans="1:15" s="17" customFormat="1" ht="12.75">
      <c r="A29" s="13" t="s">
        <v>19</v>
      </c>
      <c r="B29" s="14">
        <v>54060.8</v>
      </c>
      <c r="C29" s="14">
        <v>32728.1</v>
      </c>
      <c r="D29" s="14">
        <v>6856.2</v>
      </c>
      <c r="E29" s="14"/>
      <c r="F29" s="14">
        <f t="shared" si="8"/>
        <v>14476.500000000004</v>
      </c>
      <c r="G29" s="14">
        <v>58109.4</v>
      </c>
      <c r="H29" s="14">
        <v>34939.6</v>
      </c>
      <c r="I29" s="14">
        <v>9072.6</v>
      </c>
      <c r="J29" s="14">
        <v>0</v>
      </c>
      <c r="K29" s="14">
        <f>G29-H29-I29</f>
        <v>14097.200000000003</v>
      </c>
      <c r="L29" s="20">
        <f t="shared" si="9"/>
        <v>1.074889753758731</v>
      </c>
      <c r="M29" s="16">
        <f t="shared" si="10"/>
        <v>4048.5999999999985</v>
      </c>
      <c r="N29" s="20">
        <f t="shared" si="11"/>
        <v>0.9737989154837149</v>
      </c>
      <c r="O29" s="16">
        <f t="shared" si="12"/>
        <v>-379.3000000000011</v>
      </c>
    </row>
    <row r="30" spans="1:15" s="8" customFormat="1" ht="15">
      <c r="A30" s="18" t="s">
        <v>20</v>
      </c>
      <c r="B30" s="11">
        <v>7.2</v>
      </c>
      <c r="C30" s="11">
        <v>7.1</v>
      </c>
      <c r="D30" s="11">
        <v>-12.7</v>
      </c>
      <c r="E30" s="11"/>
      <c r="F30" s="19">
        <f t="shared" si="8"/>
        <v>12.8</v>
      </c>
      <c r="G30" s="11">
        <v>25.2</v>
      </c>
      <c r="H30" s="11">
        <v>4.6</v>
      </c>
      <c r="I30" s="11">
        <v>1.1</v>
      </c>
      <c r="J30" s="11"/>
      <c r="K30" s="11">
        <f>G30-H30-I30</f>
        <v>19.5</v>
      </c>
      <c r="L30" s="5">
        <f t="shared" si="9"/>
        <v>3.5</v>
      </c>
      <c r="M30" s="3">
        <f t="shared" si="10"/>
        <v>18</v>
      </c>
      <c r="N30" s="4">
        <f t="shared" si="11"/>
        <v>1.5234375</v>
      </c>
      <c r="O30" s="3">
        <f t="shared" si="12"/>
        <v>6.699999999999999</v>
      </c>
    </row>
    <row r="31" spans="1:15" s="8" customFormat="1" ht="15">
      <c r="A31" s="6" t="s">
        <v>30</v>
      </c>
      <c r="B31" s="7">
        <f>SUM(B32:B33)</f>
        <v>52540</v>
      </c>
      <c r="C31" s="7">
        <f>SUM(C32:C33)</f>
        <v>32728.1</v>
      </c>
      <c r="D31" s="7">
        <f>SUM(D32:D33)</f>
        <v>5537.4</v>
      </c>
      <c r="E31" s="7">
        <f aca="true" t="shared" si="15" ref="E31:J31">SUM(E32:E33)</f>
        <v>0</v>
      </c>
      <c r="F31" s="7">
        <f t="shared" si="8"/>
        <v>14274.500000000002</v>
      </c>
      <c r="G31" s="7">
        <f t="shared" si="15"/>
        <v>55832.5</v>
      </c>
      <c r="H31" s="7">
        <f t="shared" si="15"/>
        <v>34939.6</v>
      </c>
      <c r="I31" s="7">
        <f t="shared" si="15"/>
        <v>7063</v>
      </c>
      <c r="J31" s="7">
        <f t="shared" si="15"/>
        <v>0</v>
      </c>
      <c r="K31" s="7">
        <f>SUM(K32:K33)</f>
        <v>13829.900000000001</v>
      </c>
      <c r="L31" s="2">
        <f t="shared" si="9"/>
        <v>1.0626665397792159</v>
      </c>
      <c r="M31" s="3">
        <f t="shared" si="10"/>
        <v>3292.5</v>
      </c>
      <c r="N31" s="2">
        <f t="shared" si="11"/>
        <v>0.9688535500367789</v>
      </c>
      <c r="O31" s="3">
        <f t="shared" si="12"/>
        <v>-444.60000000000036</v>
      </c>
    </row>
    <row r="32" spans="1:15" s="17" customFormat="1" ht="12.75">
      <c r="A32" s="13" t="s">
        <v>19</v>
      </c>
      <c r="B32" s="14">
        <v>52540</v>
      </c>
      <c r="C32" s="14">
        <v>32728.1</v>
      </c>
      <c r="D32" s="14">
        <v>5537.4</v>
      </c>
      <c r="E32" s="14"/>
      <c r="F32" s="14">
        <f t="shared" si="8"/>
        <v>14274.500000000002</v>
      </c>
      <c r="G32" s="14">
        <v>55832.5</v>
      </c>
      <c r="H32" s="14">
        <v>34939.6</v>
      </c>
      <c r="I32" s="14">
        <v>7063</v>
      </c>
      <c r="J32" s="14">
        <v>0</v>
      </c>
      <c r="K32" s="14">
        <f>G32-H32-I32-J32</f>
        <v>13829.900000000001</v>
      </c>
      <c r="L32" s="20">
        <f t="shared" si="9"/>
        <v>1.0626665397792159</v>
      </c>
      <c r="M32" s="16">
        <f t="shared" si="10"/>
        <v>3292.5</v>
      </c>
      <c r="N32" s="20">
        <f t="shared" si="11"/>
        <v>0.9688535500367789</v>
      </c>
      <c r="O32" s="16">
        <f t="shared" si="12"/>
        <v>-444.60000000000036</v>
      </c>
    </row>
    <row r="33" spans="1:15" s="8" customFormat="1" ht="15" hidden="1">
      <c r="A33" s="18" t="s">
        <v>31</v>
      </c>
      <c r="B33" s="25" t="s">
        <v>32</v>
      </c>
      <c r="C33" s="25" t="s">
        <v>32</v>
      </c>
      <c r="D33" s="25" t="s">
        <v>32</v>
      </c>
      <c r="E33" s="11"/>
      <c r="F33" s="19"/>
      <c r="G33" s="25" t="s">
        <v>32</v>
      </c>
      <c r="H33" s="25" t="s">
        <v>32</v>
      </c>
      <c r="I33" s="25" t="s">
        <v>32</v>
      </c>
      <c r="J33" s="25" t="s">
        <v>32</v>
      </c>
      <c r="K33" s="25" t="s">
        <v>32</v>
      </c>
      <c r="L33" s="25" t="s">
        <v>32</v>
      </c>
      <c r="M33" s="3" t="e">
        <f t="shared" si="10"/>
        <v>#VALUE!</v>
      </c>
      <c r="N33" s="25" t="s">
        <v>32</v>
      </c>
      <c r="O33" s="3" t="e">
        <f t="shared" si="12"/>
        <v>#VALUE!</v>
      </c>
    </row>
    <row r="34" spans="1:15" s="8" customFormat="1" ht="45.75">
      <c r="A34" s="26" t="s">
        <v>33</v>
      </c>
      <c r="B34" s="27" t="s">
        <v>34</v>
      </c>
      <c r="C34" s="11">
        <v>0</v>
      </c>
      <c r="D34" s="11">
        <v>0</v>
      </c>
      <c r="E34" s="11">
        <v>0</v>
      </c>
      <c r="F34" s="7">
        <f>B34-C34-D34-E34</f>
        <v>5899.7</v>
      </c>
      <c r="G34" s="27" t="s">
        <v>35</v>
      </c>
      <c r="H34" s="11">
        <v>0</v>
      </c>
      <c r="I34" s="11">
        <v>0</v>
      </c>
      <c r="J34" s="11">
        <v>0</v>
      </c>
      <c r="K34" s="7">
        <f>G34-H34-I34-J34</f>
        <v>6496.1</v>
      </c>
      <c r="L34" s="2">
        <f>G34/B34</f>
        <v>1.1010898859264031</v>
      </c>
      <c r="M34" s="3">
        <f>G34-B34</f>
        <v>596.4000000000005</v>
      </c>
      <c r="N34" s="2">
        <f>K34/F34</f>
        <v>1.1010898859264031</v>
      </c>
      <c r="O34" s="3">
        <f>K34-F34</f>
        <v>596.4000000000005</v>
      </c>
    </row>
    <row r="35" spans="1:15" s="8" customFormat="1" ht="15">
      <c r="A35" s="28" t="s">
        <v>36</v>
      </c>
      <c r="B35" s="25"/>
      <c r="C35" s="25"/>
      <c r="D35" s="25"/>
      <c r="E35" s="11"/>
      <c r="F35" s="19"/>
      <c r="G35" s="25"/>
      <c r="H35" s="25"/>
      <c r="I35" s="25"/>
      <c r="J35" s="25"/>
      <c r="K35" s="25"/>
      <c r="L35" s="25"/>
      <c r="M35" s="3"/>
      <c r="N35" s="25"/>
      <c r="O35" s="3"/>
    </row>
    <row r="36" spans="1:15" s="8" customFormat="1" ht="23.25">
      <c r="A36" s="26" t="s">
        <v>37</v>
      </c>
      <c r="B36" s="7">
        <v>4626.5</v>
      </c>
      <c r="C36" s="11">
        <v>0</v>
      </c>
      <c r="D36" s="11">
        <v>0</v>
      </c>
      <c r="E36" s="11">
        <v>0</v>
      </c>
      <c r="F36" s="7">
        <f>B36-C36-D36-E36</f>
        <v>4626.5</v>
      </c>
      <c r="G36" s="7">
        <v>4664.5</v>
      </c>
      <c r="H36" s="11">
        <v>0</v>
      </c>
      <c r="I36" s="11">
        <v>0</v>
      </c>
      <c r="J36" s="11">
        <v>0</v>
      </c>
      <c r="K36" s="7">
        <f>G36-H36-I36-J36</f>
        <v>4664.5</v>
      </c>
      <c r="L36" s="2">
        <f>G36/B36</f>
        <v>1.0082135523613962</v>
      </c>
      <c r="M36" s="3">
        <f>G36-B36</f>
        <v>38</v>
      </c>
      <c r="N36" s="2">
        <f>K36/F36</f>
        <v>1.0082135523613962</v>
      </c>
      <c r="O36" s="3">
        <f>K36-F36</f>
        <v>38</v>
      </c>
    </row>
    <row r="37" spans="1:15" s="8" customFormat="1" ht="42.75" customHeight="1">
      <c r="A37" s="26" t="s">
        <v>38</v>
      </c>
      <c r="B37" s="7">
        <v>1.9</v>
      </c>
      <c r="C37" s="7">
        <v>0</v>
      </c>
      <c r="D37" s="7">
        <v>0</v>
      </c>
      <c r="E37" s="7">
        <v>0</v>
      </c>
      <c r="F37" s="7">
        <f>B37-C37-D37</f>
        <v>1.9</v>
      </c>
      <c r="G37" s="7">
        <v>0.7</v>
      </c>
      <c r="H37" s="7">
        <v>0</v>
      </c>
      <c r="I37" s="7">
        <v>0</v>
      </c>
      <c r="J37" s="7">
        <v>0</v>
      </c>
      <c r="K37" s="7">
        <f>G37-H37-I37</f>
        <v>0.7</v>
      </c>
      <c r="L37" s="2">
        <f>G37/B37</f>
        <v>0.3684210526315789</v>
      </c>
      <c r="M37" s="3">
        <f>G37-B37</f>
        <v>-1.2</v>
      </c>
      <c r="N37" s="2">
        <f>K37/F37</f>
        <v>0.3684210526315789</v>
      </c>
      <c r="O37" s="3">
        <f>K37-F37</f>
        <v>-1.2</v>
      </c>
    </row>
    <row r="38" spans="1:15" s="8" customFormat="1" ht="33.75" customHeight="1">
      <c r="A38" s="26" t="s">
        <v>39</v>
      </c>
      <c r="B38" s="7">
        <v>0.2</v>
      </c>
      <c r="C38" s="7">
        <v>0</v>
      </c>
      <c r="D38" s="7">
        <v>0</v>
      </c>
      <c r="E38" s="7">
        <v>0</v>
      </c>
      <c r="F38" s="7">
        <f>B38-C38-D38-E38</f>
        <v>0.2</v>
      </c>
      <c r="G38" s="7">
        <v>0.2</v>
      </c>
      <c r="H38" s="7">
        <v>0</v>
      </c>
      <c r="I38" s="7">
        <v>0</v>
      </c>
      <c r="J38" s="7">
        <v>0</v>
      </c>
      <c r="K38" s="7">
        <f>G38-H38-I38-J38</f>
        <v>0.2</v>
      </c>
      <c r="L38" s="2">
        <f>G38/B38</f>
        <v>1</v>
      </c>
      <c r="M38" s="3">
        <f>G38-B38</f>
        <v>0</v>
      </c>
      <c r="N38" s="2">
        <f>K38/F38</f>
        <v>1</v>
      </c>
      <c r="O38" s="3">
        <f>K38-F38</f>
        <v>0</v>
      </c>
    </row>
    <row r="39" spans="2:13" s="8" customFormat="1" ht="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s="8" customFormat="1" ht="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s="8" customFormat="1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s="8" customFormat="1" ht="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s="8" customFormat="1" ht="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s="8" customFormat="1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s="8" customFormat="1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s="8" customFormat="1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s="8" customFormat="1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s="8" customFormat="1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5:13" s="8" customFormat="1" ht="15">
      <c r="E49" s="1"/>
      <c r="F49" s="1"/>
      <c r="G49" s="1"/>
      <c r="H49" s="1"/>
      <c r="I49" s="1"/>
      <c r="J49" s="1"/>
      <c r="K49" s="1"/>
      <c r="L49" s="1"/>
      <c r="M49" s="1"/>
    </row>
    <row r="50" spans="5:13" s="8" customFormat="1" ht="15">
      <c r="E50" s="1"/>
      <c r="F50" s="1"/>
      <c r="G50" s="1"/>
      <c r="H50" s="1"/>
      <c r="I50" s="1"/>
      <c r="J50" s="1"/>
      <c r="K50" s="1"/>
      <c r="L50" s="1"/>
      <c r="M50" s="1"/>
    </row>
    <row r="51" spans="5:13" s="8" customFormat="1" ht="15">
      <c r="E51" s="1"/>
      <c r="F51" s="1"/>
      <c r="G51" s="1"/>
      <c r="H51" s="1"/>
      <c r="I51" s="1"/>
      <c r="J51" s="1"/>
      <c r="K51" s="1"/>
      <c r="L51" s="1"/>
      <c r="M51" s="1"/>
    </row>
    <row r="52" spans="5:13" s="8" customFormat="1" ht="15">
      <c r="E52" s="1"/>
      <c r="F52" s="1"/>
      <c r="G52" s="1"/>
      <c r="H52" s="1"/>
      <c r="I52" s="1"/>
      <c r="J52" s="1"/>
      <c r="K52" s="1"/>
      <c r="L52" s="1"/>
      <c r="M52" s="1"/>
    </row>
    <row r="53" spans="5:13" s="8" customFormat="1" ht="15">
      <c r="E53" s="1"/>
      <c r="F53" s="1"/>
      <c r="G53" s="1"/>
      <c r="H53" s="1"/>
      <c r="I53" s="1"/>
      <c r="J53" s="1"/>
      <c r="K53" s="1"/>
      <c r="L53" s="1"/>
      <c r="M53" s="1"/>
    </row>
    <row r="54" spans="5:13" s="8" customFormat="1" ht="15">
      <c r="E54" s="1"/>
      <c r="F54" s="1"/>
      <c r="G54" s="1"/>
      <c r="H54" s="1"/>
      <c r="I54" s="1"/>
      <c r="J54" s="1"/>
      <c r="K54" s="1"/>
      <c r="L54" s="1"/>
      <c r="M54" s="1"/>
    </row>
    <row r="55" spans="5:13" s="8" customFormat="1" ht="15">
      <c r="E55" s="1"/>
      <c r="F55" s="1"/>
      <c r="G55" s="1"/>
      <c r="H55" s="1"/>
      <c r="I55" s="1"/>
      <c r="J55" s="1"/>
      <c r="K55" s="1"/>
      <c r="L55" s="1"/>
      <c r="M55" s="1"/>
    </row>
    <row r="56" spans="5:13" s="8" customFormat="1" ht="15">
      <c r="E56" s="1"/>
      <c r="F56" s="1"/>
      <c r="G56" s="1"/>
      <c r="H56" s="1"/>
      <c r="I56" s="1"/>
      <c r="J56" s="1"/>
      <c r="K56" s="1"/>
      <c r="L56" s="1"/>
      <c r="M56" s="1"/>
    </row>
    <row r="57" spans="5:13" s="8" customFormat="1" ht="15">
      <c r="E57" s="1"/>
      <c r="F57" s="1"/>
      <c r="G57" s="1"/>
      <c r="H57" s="1"/>
      <c r="I57" s="1"/>
      <c r="J57" s="1"/>
      <c r="K57" s="1"/>
      <c r="L57" s="1"/>
      <c r="M57" s="1"/>
    </row>
    <row r="58" spans="5:13" s="8" customFormat="1" ht="15">
      <c r="E58" s="1"/>
      <c r="F58" s="1"/>
      <c r="G58" s="1"/>
      <c r="H58" s="1"/>
      <c r="I58" s="1"/>
      <c r="J58" s="1"/>
      <c r="K58" s="1"/>
      <c r="L58" s="1"/>
      <c r="M58" s="1"/>
    </row>
    <row r="59" spans="5:13" s="8" customFormat="1" ht="15">
      <c r="E59" s="1"/>
      <c r="F59" s="1"/>
      <c r="G59" s="1"/>
      <c r="H59" s="1"/>
      <c r="I59" s="1"/>
      <c r="J59" s="1"/>
      <c r="K59" s="1"/>
      <c r="L59" s="1"/>
      <c r="M59" s="1"/>
    </row>
    <row r="60" spans="5:13" s="8" customFormat="1" ht="15">
      <c r="E60" s="1"/>
      <c r="F60" s="1"/>
      <c r="G60" s="1"/>
      <c r="H60" s="1"/>
      <c r="I60" s="1"/>
      <c r="J60" s="1"/>
      <c r="K60" s="1"/>
      <c r="L60" s="1"/>
      <c r="M60" s="1"/>
    </row>
    <row r="61" spans="5:13" s="8" customFormat="1" ht="15">
      <c r="E61" s="1"/>
      <c r="F61" s="1"/>
      <c r="G61" s="1"/>
      <c r="H61" s="1"/>
      <c r="I61" s="1"/>
      <c r="J61" s="1"/>
      <c r="K61" s="1"/>
      <c r="L61" s="1"/>
      <c r="M61" s="1"/>
    </row>
    <row r="62" spans="5:13" s="8" customFormat="1" ht="15">
      <c r="E62" s="1"/>
      <c r="F62" s="1"/>
      <c r="G62" s="1"/>
      <c r="H62" s="1"/>
      <c r="I62" s="1"/>
      <c r="J62" s="1"/>
      <c r="K62" s="1"/>
      <c r="L62" s="1"/>
      <c r="M62" s="1"/>
    </row>
    <row r="63" spans="5:13" s="8" customFormat="1" ht="15">
      <c r="E63" s="1"/>
      <c r="F63" s="1"/>
      <c r="G63" s="1"/>
      <c r="H63" s="1"/>
      <c r="I63" s="1"/>
      <c r="J63" s="1"/>
      <c r="K63" s="1"/>
      <c r="L63" s="1"/>
      <c r="M63" s="1"/>
    </row>
    <row r="64" spans="5:13" s="8" customFormat="1" ht="15">
      <c r="E64" s="1"/>
      <c r="F64" s="1"/>
      <c r="G64" s="1"/>
      <c r="H64" s="1"/>
      <c r="I64" s="1"/>
      <c r="J64" s="1"/>
      <c r="K64" s="1"/>
      <c r="L64" s="1"/>
      <c r="M64" s="1"/>
    </row>
    <row r="65" spans="5:13" s="8" customFormat="1" ht="15">
      <c r="E65" s="1"/>
      <c r="F65" s="1"/>
      <c r="G65" s="1"/>
      <c r="H65" s="1"/>
      <c r="I65" s="1"/>
      <c r="J65" s="1"/>
      <c r="K65" s="1"/>
      <c r="L65" s="1"/>
      <c r="M65" s="1"/>
    </row>
    <row r="66" spans="5:13" s="8" customFormat="1" ht="15">
      <c r="E66" s="1"/>
      <c r="F66" s="1"/>
      <c r="G66" s="1"/>
      <c r="H66" s="1"/>
      <c r="I66" s="1"/>
      <c r="J66" s="1"/>
      <c r="K66" s="1"/>
      <c r="L66" s="1"/>
      <c r="M66" s="1"/>
    </row>
    <row r="67" spans="5:13" s="8" customFormat="1" ht="15">
      <c r="E67" s="1"/>
      <c r="F67" s="1"/>
      <c r="G67" s="1"/>
      <c r="H67" s="1"/>
      <c r="I67" s="1"/>
      <c r="J67" s="1"/>
      <c r="K67" s="1"/>
      <c r="L67" s="1"/>
      <c r="M67" s="1"/>
    </row>
    <row r="68" spans="5:13" s="8" customFormat="1" ht="15">
      <c r="E68" s="1"/>
      <c r="F68" s="1"/>
      <c r="G68" s="1"/>
      <c r="H68" s="1"/>
      <c r="I68" s="1"/>
      <c r="J68" s="1"/>
      <c r="K68" s="1"/>
      <c r="L68" s="1"/>
      <c r="M68" s="1"/>
    </row>
    <row r="69" spans="5:13" s="8" customFormat="1" ht="15">
      <c r="E69" s="1"/>
      <c r="F69" s="1"/>
      <c r="G69" s="1"/>
      <c r="H69" s="1"/>
      <c r="I69" s="1"/>
      <c r="J69" s="1"/>
      <c r="K69" s="1"/>
      <c r="L69" s="1"/>
      <c r="M69" s="1"/>
    </row>
    <row r="70" spans="5:13" s="8" customFormat="1" ht="15">
      <c r="E70" s="1"/>
      <c r="F70" s="1"/>
      <c r="G70" s="1"/>
      <c r="H70" s="1"/>
      <c r="I70" s="1"/>
      <c r="J70" s="1"/>
      <c r="K70" s="1"/>
      <c r="L70" s="1"/>
      <c r="M70" s="1"/>
    </row>
    <row r="71" spans="5:13" s="8" customFormat="1" ht="15">
      <c r="E71" s="1"/>
      <c r="F71" s="1"/>
      <c r="G71" s="1"/>
      <c r="H71" s="1"/>
      <c r="I71" s="1"/>
      <c r="J71" s="1"/>
      <c r="K71" s="1"/>
      <c r="L71" s="1"/>
      <c r="M71" s="1"/>
    </row>
    <row r="72" spans="5:13" s="8" customFormat="1" ht="15">
      <c r="E72" s="1"/>
      <c r="F72" s="1"/>
      <c r="G72" s="1"/>
      <c r="H72" s="1"/>
      <c r="I72" s="1"/>
      <c r="J72" s="1"/>
      <c r="K72" s="1"/>
      <c r="L72" s="1"/>
      <c r="M72" s="1"/>
    </row>
    <row r="73" spans="5:13" s="8" customFormat="1" ht="15">
      <c r="E73" s="1"/>
      <c r="F73" s="1"/>
      <c r="G73" s="1"/>
      <c r="H73" s="1"/>
      <c r="I73" s="1"/>
      <c r="J73" s="1"/>
      <c r="K73" s="1"/>
      <c r="L73" s="1"/>
      <c r="M73" s="1"/>
    </row>
    <row r="74" spans="5:13" s="8" customFormat="1" ht="15">
      <c r="E74" s="1"/>
      <c r="F74" s="1"/>
      <c r="G74" s="1"/>
      <c r="H74" s="1"/>
      <c r="I74" s="1"/>
      <c r="J74" s="1"/>
      <c r="K74" s="1"/>
      <c r="L74" s="1"/>
      <c r="M74" s="1"/>
    </row>
    <row r="75" spans="5:13" s="8" customFormat="1" ht="15">
      <c r="E75" s="1"/>
      <c r="F75" s="1"/>
      <c r="G75" s="1"/>
      <c r="H75" s="1"/>
      <c r="I75" s="1"/>
      <c r="J75" s="1"/>
      <c r="K75" s="1"/>
      <c r="L75" s="1"/>
      <c r="M75" s="1"/>
    </row>
    <row r="76" spans="5:13" s="8" customFormat="1" ht="15">
      <c r="E76" s="1"/>
      <c r="F76" s="1"/>
      <c r="G76" s="1"/>
      <c r="H76" s="1"/>
      <c r="I76" s="1"/>
      <c r="J76" s="1"/>
      <c r="K76" s="1"/>
      <c r="L76" s="1"/>
      <c r="M76" s="1"/>
    </row>
    <row r="77" spans="2:4" ht="15">
      <c r="B77" s="8"/>
      <c r="C77" s="8"/>
      <c r="D77" s="8"/>
    </row>
    <row r="78" spans="2:4" ht="15">
      <c r="B78" s="8"/>
      <c r="C78" s="8"/>
      <c r="D78" s="8"/>
    </row>
    <row r="79" spans="2:4" ht="15">
      <c r="B79" s="8"/>
      <c r="C79" s="8"/>
      <c r="D79" s="8"/>
    </row>
    <row r="80" spans="2:4" ht="15">
      <c r="B80" s="8"/>
      <c r="C80" s="8"/>
      <c r="D80" s="8"/>
    </row>
    <row r="81" spans="2:4" ht="15">
      <c r="B81" s="8"/>
      <c r="C81" s="8"/>
      <c r="D81" s="8"/>
    </row>
    <row r="82" spans="2:4" ht="15">
      <c r="B82" s="8"/>
      <c r="C82" s="8"/>
      <c r="D82" s="8"/>
    </row>
    <row r="83" spans="2:4" ht="15">
      <c r="B83" s="8"/>
      <c r="C83" s="8"/>
      <c r="D83" s="8"/>
    </row>
    <row r="84" spans="2:4" ht="15">
      <c r="B84" s="8"/>
      <c r="C84" s="8"/>
      <c r="D84" s="8"/>
    </row>
    <row r="85" spans="2:4" ht="15">
      <c r="B85" s="8"/>
      <c r="C85" s="8"/>
      <c r="D85" s="8"/>
    </row>
    <row r="86" spans="2:4" ht="15">
      <c r="B86" s="8"/>
      <c r="C86" s="8"/>
      <c r="D86" s="8"/>
    </row>
    <row r="87" spans="2:4" ht="15">
      <c r="B87" s="8"/>
      <c r="C87" s="8"/>
      <c r="D87" s="8"/>
    </row>
    <row r="88" spans="2:4" ht="15">
      <c r="B88" s="8"/>
      <c r="C88" s="8"/>
      <c r="D88" s="8"/>
    </row>
    <row r="89" spans="2:4" ht="15">
      <c r="B89" s="8"/>
      <c r="C89" s="8"/>
      <c r="D89" s="8"/>
    </row>
    <row r="90" spans="2:4" ht="15">
      <c r="B90" s="8"/>
      <c r="C90" s="8"/>
      <c r="D90" s="8"/>
    </row>
    <row r="91" spans="2:4" ht="15">
      <c r="B91" s="8"/>
      <c r="C91" s="8"/>
      <c r="D91" s="8"/>
    </row>
    <row r="92" spans="2:4" ht="15">
      <c r="B92" s="8"/>
      <c r="C92" s="8"/>
      <c r="D92" s="8"/>
    </row>
    <row r="93" spans="2:4" ht="15">
      <c r="B93" s="8"/>
      <c r="C93" s="8"/>
      <c r="D93" s="8"/>
    </row>
    <row r="94" spans="2:4" ht="15">
      <c r="B94" s="8"/>
      <c r="C94" s="8"/>
      <c r="D94" s="8"/>
    </row>
    <row r="95" spans="2:4" ht="15">
      <c r="B95" s="8"/>
      <c r="C95" s="8"/>
      <c r="D95" s="8"/>
    </row>
    <row r="96" spans="2:4" ht="15">
      <c r="B96" s="8"/>
      <c r="C96" s="8"/>
      <c r="D96" s="8"/>
    </row>
    <row r="97" spans="2:4" ht="15">
      <c r="B97" s="8"/>
      <c r="C97" s="8"/>
      <c r="D97" s="8"/>
    </row>
    <row r="98" spans="2:4" ht="15">
      <c r="B98" s="8"/>
      <c r="C98" s="8"/>
      <c r="D98" s="8"/>
    </row>
    <row r="99" spans="2:4" ht="15">
      <c r="B99" s="8"/>
      <c r="C99" s="8"/>
      <c r="D99" s="8"/>
    </row>
    <row r="100" spans="2:4" ht="15">
      <c r="B100" s="8"/>
      <c r="C100" s="8"/>
      <c r="D100" s="8"/>
    </row>
    <row r="101" spans="2:4" ht="15">
      <c r="B101" s="8"/>
      <c r="C101" s="8"/>
      <c r="D101" s="8"/>
    </row>
    <row r="102" spans="2:4" ht="15">
      <c r="B102" s="8"/>
      <c r="C102" s="8"/>
      <c r="D102" s="8"/>
    </row>
  </sheetData>
  <sheetProtection/>
  <mergeCells count="6">
    <mergeCell ref="O3:O4"/>
    <mergeCell ref="B3:F3"/>
    <mergeCell ref="G3:K3"/>
    <mergeCell ref="L3:L4"/>
    <mergeCell ref="M3:M4"/>
    <mergeCell ref="N3:N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России по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Крестинина Елена Алексеевна</dc:creator>
  <cp:keywords/>
  <dc:description/>
  <cp:lastModifiedBy>Мартынова Наталья Валентиновна</cp:lastModifiedBy>
  <cp:lastPrinted>2015-11-12T07:56:17Z</cp:lastPrinted>
  <dcterms:created xsi:type="dcterms:W3CDTF">2015-11-12T05:27:17Z</dcterms:created>
  <dcterms:modified xsi:type="dcterms:W3CDTF">2015-11-14T04:21:45Z</dcterms:modified>
  <cp:category/>
  <cp:version/>
  <cp:contentType/>
  <cp:contentStatus/>
</cp:coreProperties>
</file>