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8195" windowHeight="5970"/>
  </bookViews>
  <sheets>
    <sheet name="Лист1" sheetId="1" r:id="rId1"/>
  </sheets>
  <definedNames>
    <definedName name="_xlnm.Print_Area" localSheetId="0">Лист1!$A$1:$O$37</definedName>
  </definedNames>
  <calcPr calcId="145621"/>
</workbook>
</file>

<file path=xl/calcChain.xml><?xml version="1.0" encoding="utf-8"?>
<calcChain xmlns="http://schemas.openxmlformats.org/spreadsheetml/2006/main">
  <c r="F24" i="1" l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K20" i="1"/>
  <c r="K21" i="1"/>
  <c r="K22" i="1"/>
  <c r="K23" i="1"/>
  <c r="K25" i="1"/>
  <c r="K26" i="1"/>
  <c r="K28" i="1"/>
  <c r="K29" i="1"/>
  <c r="K31" i="1"/>
  <c r="K32" i="1"/>
  <c r="K33" i="1"/>
  <c r="K35" i="1"/>
  <c r="K36" i="1"/>
  <c r="K37" i="1"/>
  <c r="K19" i="1"/>
  <c r="K17" i="1"/>
  <c r="K18" i="1"/>
  <c r="K13" i="1"/>
  <c r="K14" i="1"/>
  <c r="K12" i="1"/>
  <c r="F13" i="1" l="1"/>
  <c r="F14" i="1"/>
  <c r="F12" i="1"/>
  <c r="F17" i="1" l="1"/>
  <c r="F18" i="1"/>
  <c r="H27" i="1" l="1"/>
  <c r="E30" i="1"/>
  <c r="D30" i="1"/>
  <c r="C30" i="1"/>
  <c r="B30" i="1"/>
  <c r="E27" i="1"/>
  <c r="D27" i="1"/>
  <c r="C27" i="1"/>
  <c r="B27" i="1"/>
  <c r="E24" i="1"/>
  <c r="D24" i="1"/>
  <c r="C24" i="1"/>
  <c r="B24" i="1"/>
  <c r="F23" i="1"/>
  <c r="F22" i="1"/>
  <c r="F21" i="1"/>
  <c r="F19" i="1"/>
  <c r="F16" i="1"/>
  <c r="E16" i="1"/>
  <c r="D16" i="1"/>
  <c r="C16" i="1"/>
  <c r="B16" i="1"/>
  <c r="F11" i="1"/>
  <c r="F8" i="1" s="1"/>
  <c r="E11" i="1"/>
  <c r="E8" i="1" s="1"/>
  <c r="E6" i="1" s="1"/>
  <c r="D11" i="1"/>
  <c r="D8" i="1" s="1"/>
  <c r="C11" i="1"/>
  <c r="C8" i="1" s="1"/>
  <c r="B11" i="1"/>
  <c r="B8" i="1" s="1"/>
  <c r="B6" i="1" s="1"/>
  <c r="F6" i="1" l="1"/>
  <c r="C9" i="1"/>
  <c r="C6" i="1"/>
  <c r="D9" i="1"/>
  <c r="D6" i="1"/>
  <c r="B9" i="1"/>
  <c r="E9" i="1"/>
  <c r="F9" i="1"/>
  <c r="K11" i="1" l="1"/>
  <c r="K8" i="1" l="1"/>
  <c r="K6" i="1" s="1"/>
  <c r="J30" i="1" l="1"/>
  <c r="J27" i="1"/>
  <c r="J24" i="1"/>
  <c r="J16" i="1"/>
  <c r="J11" i="1"/>
  <c r="J8" i="1" s="1"/>
  <c r="J6" i="1" l="1"/>
  <c r="J9" i="1"/>
  <c r="G24" i="1" l="1"/>
  <c r="L36" i="1" l="1"/>
  <c r="L18" i="1"/>
  <c r="M37" i="1" l="1"/>
  <c r="L37" i="1"/>
  <c r="M36" i="1"/>
  <c r="N36" i="1"/>
  <c r="M35" i="1"/>
  <c r="L35" i="1"/>
  <c r="M33" i="1"/>
  <c r="L33" i="1"/>
  <c r="O32" i="1"/>
  <c r="M32" i="1"/>
  <c r="M31" i="1"/>
  <c r="L31" i="1"/>
  <c r="I30" i="1"/>
  <c r="H30" i="1"/>
  <c r="G30" i="1"/>
  <c r="M29" i="1"/>
  <c r="L29" i="1"/>
  <c r="O29" i="1"/>
  <c r="M28" i="1"/>
  <c r="L28" i="1"/>
  <c r="O28" i="1"/>
  <c r="I27" i="1"/>
  <c r="G27" i="1"/>
  <c r="M26" i="1"/>
  <c r="L26" i="1"/>
  <c r="M25" i="1"/>
  <c r="L25" i="1"/>
  <c r="I24" i="1"/>
  <c r="H24" i="1"/>
  <c r="K24" i="1" s="1"/>
  <c r="M23" i="1"/>
  <c r="L23" i="1"/>
  <c r="M22" i="1"/>
  <c r="L22" i="1"/>
  <c r="M21" i="1"/>
  <c r="L21" i="1"/>
  <c r="M19" i="1"/>
  <c r="L19" i="1"/>
  <c r="M18" i="1"/>
  <c r="N18" i="1"/>
  <c r="M17" i="1"/>
  <c r="L17" i="1"/>
  <c r="N17" i="1"/>
  <c r="I16" i="1"/>
  <c r="H16" i="1"/>
  <c r="G16" i="1"/>
  <c r="M14" i="1"/>
  <c r="L14" i="1"/>
  <c r="O14" i="1"/>
  <c r="M13" i="1"/>
  <c r="L13" i="1"/>
  <c r="O13" i="1"/>
  <c r="M12" i="1"/>
  <c r="L12" i="1"/>
  <c r="N12" i="1"/>
  <c r="I11" i="1"/>
  <c r="I8" i="1" s="1"/>
  <c r="H11" i="1"/>
  <c r="H8" i="1" s="1"/>
  <c r="G11" i="1"/>
  <c r="G8" i="1" s="1"/>
  <c r="G6" i="1" s="1"/>
  <c r="K27" i="1" l="1"/>
  <c r="K9" i="1" s="1"/>
  <c r="K30" i="1"/>
  <c r="K16" i="1"/>
  <c r="I9" i="1"/>
  <c r="L16" i="1"/>
  <c r="O30" i="1"/>
  <c r="M16" i="1"/>
  <c r="O21" i="1"/>
  <c r="O23" i="1"/>
  <c r="G9" i="1"/>
  <c r="M11" i="1"/>
  <c r="O33" i="1"/>
  <c r="O35" i="1"/>
  <c r="O36" i="1"/>
  <c r="O37" i="1"/>
  <c r="M30" i="1"/>
  <c r="O31" i="1"/>
  <c r="M27" i="1"/>
  <c r="O25" i="1"/>
  <c r="O26" i="1"/>
  <c r="M24" i="1"/>
  <c r="H9" i="1"/>
  <c r="H6" i="1"/>
  <c r="I6" i="1"/>
  <c r="L8" i="1"/>
  <c r="L11" i="1"/>
  <c r="O12" i="1"/>
  <c r="N13" i="1"/>
  <c r="N14" i="1"/>
  <c r="O17" i="1"/>
  <c r="O18" i="1"/>
  <c r="N21" i="1"/>
  <c r="N23" i="1"/>
  <c r="L24" i="1"/>
  <c r="N25" i="1"/>
  <c r="N26" i="1"/>
  <c r="L27" i="1"/>
  <c r="N28" i="1"/>
  <c r="N29" i="1"/>
  <c r="L30" i="1"/>
  <c r="N31" i="1"/>
  <c r="N33" i="1"/>
  <c r="N35" i="1"/>
  <c r="N37" i="1"/>
  <c r="M8" i="1"/>
  <c r="N24" i="1" l="1"/>
  <c r="O16" i="1"/>
  <c r="N16" i="1"/>
  <c r="O27" i="1"/>
  <c r="N30" i="1"/>
  <c r="O24" i="1"/>
  <c r="M9" i="1"/>
  <c r="N27" i="1"/>
  <c r="L9" i="1"/>
  <c r="O8" i="1"/>
  <c r="M6" i="1"/>
  <c r="N11" i="1"/>
  <c r="N8" i="1"/>
  <c r="O11" i="1"/>
  <c r="L6" i="1"/>
  <c r="N6" i="1"/>
  <c r="O6" i="1" l="1"/>
  <c r="N9" i="1"/>
  <c r="O9" i="1"/>
  <c r="N22" i="1" l="1"/>
  <c r="O22" i="1"/>
</calcChain>
</file>

<file path=xl/sharedStrings.xml><?xml version="1.0" encoding="utf-8"?>
<sst xmlns="http://schemas.openxmlformats.org/spreadsheetml/2006/main" count="61" uniqueCount="38">
  <si>
    <t>Динамика поступлений  по УФНС России по Томской области</t>
  </si>
  <si>
    <t>Темп роста по общей сумме поступлений, %</t>
  </si>
  <si>
    <t>Увели-чение, (снижение) млн.руб.</t>
  </si>
  <si>
    <t>Темп роста без переданных,%</t>
  </si>
  <si>
    <t>Показатели</t>
  </si>
  <si>
    <t>МРИ 2</t>
  </si>
  <si>
    <t>Другие МРИ по КН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</si>
  <si>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</si>
  <si>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</si>
  <si>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</si>
  <si>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</si>
  <si>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</si>
  <si>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</si>
  <si>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</si>
  <si>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</si>
  <si>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</si>
  <si>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</si>
  <si>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 xml:space="preserve">      НДФЛ в КБ субъекта РФ</t>
  </si>
  <si>
    <t>X</t>
  </si>
  <si>
    <t xml:space="preserve">      Налоги на совокупный доход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</si>
  <si>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</si>
  <si>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</si>
  <si>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</si>
  <si>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</si>
  <si>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t xml:space="preserve">          из него НДПИ нефть</t>
  </si>
  <si>
    <t xml:space="preserve">                    в консолидированный бюджет субъекта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</si>
  <si>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</si>
  <si>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</si>
  <si>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</si>
  <si>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</si>
  <si>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2019 год</t>
  </si>
  <si>
    <t>Межрайонные по КН</t>
  </si>
  <si>
    <t>Страховые взносы на обязательное социальное страхование в РФ</t>
  </si>
  <si>
    <t>На 01.11.2019г.</t>
  </si>
  <si>
    <t>На 01.11.2019г. без переданных</t>
  </si>
  <si>
    <t>2020 год</t>
  </si>
  <si>
    <t>На 01.11.2020г.</t>
  </si>
  <si>
    <t>На 01.11.2020г. без переданных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</si>
</sst>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 applyFill="1"/>
    <xf numFmtId="164" fontId="1" fillId="0" borderId="0" xfId="1" applyNumberFormat="1" applyFill="1"/>
    <xf numFmtId="0" fontId="1" fillId="0" borderId="1" xfId="1" applyFill="1" applyBorder="1"/>
    <xf numFmtId="164" fontId="0" fillId="0" borderId="1" xfId="1" applyNumberFormat="1" applyFont="1" applyFill="1" applyBorder="1" applyAlignment="1">
      <alignment wrapText="1" shrinkToFit="1"/>
    </xf>
    <xf numFmtId="164" fontId="1" fillId="0" borderId="1" xfId="1" applyNumberFormat="1" applyFill="1" applyBorder="1"/>
    <xf numFmtId="164" fontId="1" fillId="0" borderId="1" xfId="1" applyNumberFormat="1" applyFill="1" applyBorder="1" applyAlignment="1">
      <alignment wrapText="1" shrinkToFit="1"/>
    </xf>
    <xf numFmtId="164" fontId="3" fillId="0" borderId="1" xfId="1" applyNumberFormat="1" applyFont="1" applyFill="1" applyBorder="1"/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7" fillId="0" borderId="1" xfId="1" applyFont="1" applyFill="1" applyBorder="1"/>
    <xf numFmtId="0" fontId="3" fillId="0" borderId="1" xfId="1" applyFont="1" applyFill="1" applyBorder="1"/>
    <xf numFmtId="165" fontId="1" fillId="0" borderId="1" xfId="1" applyNumberFormat="1" applyFont="1" applyFill="1" applyBorder="1"/>
    <xf numFmtId="0" fontId="3" fillId="0" borderId="1" xfId="1" applyFont="1" applyFill="1" applyBorder="1" applyAlignment="1">
      <alignment wrapText="1" shrinkToFit="1"/>
    </xf>
    <xf numFmtId="165" fontId="5" fillId="0" borderId="1" xfId="1" applyNumberFormat="1" applyFont="1" applyFill="1" applyBorder="1"/>
    <xf numFmtId="0" fontId="9" fillId="0" borderId="1" xfId="1" applyFont="1" applyFill="1" applyBorder="1" applyAlignment="1">
      <alignment wrapText="1" shrinkToFit="1"/>
    </xf>
    <xf numFmtId="164" fontId="3" fillId="0" borderId="1" xfId="1" applyNumberFormat="1" applyFont="1" applyFill="1" applyBorder="1" applyAlignment="1">
      <alignment horizontal="right"/>
    </xf>
    <xf numFmtId="0" fontId="5" fillId="0" borderId="0" xfId="1" applyFont="1" applyFill="1"/>
    <xf numFmtId="0" fontId="1" fillId="0" borderId="1" xfId="1" applyFont="1" applyFill="1" applyBorder="1" applyAlignment="1">
      <alignment wrapText="1" shrinkToFit="1"/>
    </xf>
    <xf numFmtId="49" fontId="1" fillId="0" borderId="1" xfId="1" applyNumberFormat="1" applyFill="1" applyBorder="1" applyAlignment="1">
      <alignment horizontal="right"/>
    </xf>
    <xf numFmtId="49" fontId="1" fillId="0" borderId="1" xfId="1" applyNumberFormat="1" applyFill="1" applyBorder="1" applyAlignment="1">
      <alignment horizontal="center"/>
    </xf>
    <xf numFmtId="0" fontId="0" fillId="0" borderId="0" xfId="1" applyFont="1" applyFill="1"/>
    <xf numFmtId="0" fontId="3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wrapText="1" shrinkToFit="1"/>
    </xf>
    <xf numFmtId="0" fontId="5" fillId="0" borderId="1" xfId="1" applyFont="1" applyFill="1" applyBorder="1"/>
    <xf numFmtId="164" fontId="5" fillId="0" borderId="1" xfId="1" applyNumberFormat="1" applyFont="1" applyFill="1" applyBorder="1"/>
    <xf numFmtId="165" fontId="6" fillId="0" borderId="1" xfId="1" applyNumberFormat="1" applyFont="1" applyFill="1" applyBorder="1"/>
    <xf numFmtId="166" fontId="6" fillId="0" borderId="1" xfId="1" applyNumberFormat="1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wrapText="1" shrinkToFit="1"/>
    </xf>
    <xf numFmtId="164" fontId="6" fillId="0" borderId="1" xfId="1" applyNumberFormat="1" applyFont="1" applyFill="1" applyBorder="1"/>
    <xf numFmtId="0" fontId="9" fillId="0" borderId="1" xfId="0" applyFont="1" applyFill="1" applyBorder="1" applyAlignment="1">
      <alignment wrapText="1" shrinkToFit="1"/>
    </xf>
    <xf numFmtId="164" fontId="1" fillId="0" borderId="1" xfId="1" applyNumberFormat="1" applyFont="1" applyFill="1" applyBorder="1"/>
    <xf numFmtId="164" fontId="1" fillId="0" borderId="4" xfId="1" applyNumberFormat="1" applyFill="1" applyBorder="1" applyAlignment="1">
      <alignment horizontal="center" wrapText="1" shrinkToFit="1"/>
    </xf>
    <xf numFmtId="164" fontId="1" fillId="0" borderId="5" xfId="1" applyNumberFormat="1" applyFill="1" applyBorder="1" applyAlignment="1">
      <alignment horizontal="center" wrapText="1" shrinkToFit="1"/>
    </xf>
    <xf numFmtId="164" fontId="0" fillId="0" borderId="2" xfId="1" applyNumberFormat="1" applyFont="1" applyFill="1" applyBorder="1" applyAlignment="1">
      <alignment horizontal="center"/>
    </xf>
    <xf numFmtId="164" fontId="1" fillId="0" borderId="3" xfId="1" applyNumberForma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 wrapText="1" shrinkToFit="1"/>
    </xf>
    <xf numFmtId="164" fontId="2" fillId="0" borderId="5" xfId="1" applyNumberFormat="1" applyFont="1" applyFill="1" applyBorder="1" applyAlignment="1">
      <alignment horizontal="center" wrapText="1" shrinkToFit="1"/>
    </xf>
    <xf numFmtId="0" fontId="2" fillId="0" borderId="1" xfId="1" applyFont="1" applyFill="1" applyBorder="1" applyAlignment="1">
      <alignment horizontal="center" wrapText="1" shrinkToFit="1"/>
    </xf>
    <xf numFmtId="164" fontId="10" fillId="0" borderId="0" xfId="1" applyNumberFormat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73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5" sqref="A5"/>
    </sheetView>
  </sheetViews>
  <sheetFormatPr defaultColWidth="9.140625" defaultRowHeight="12.75" x14ac:dyDescent="0.2"/>
  <cols>
    <col min="1" max="1" width="33.28515625" style="1" customWidth="1"/>
    <col min="2" max="2" width="12.140625" style="2" customWidth="1"/>
    <col min="3" max="3" width="9.7109375" style="2" customWidth="1"/>
    <col min="4" max="4" width="9.42578125" style="2" customWidth="1"/>
    <col min="5" max="5" width="8.140625" style="2" customWidth="1"/>
    <col min="6" max="7" width="13.28515625" style="2" customWidth="1"/>
    <col min="8" max="8" width="8.85546875" style="2" customWidth="1"/>
    <col min="9" max="9" width="9" style="2" customWidth="1"/>
    <col min="10" max="10" width="10.85546875" style="2" customWidth="1"/>
    <col min="11" max="11" width="13.85546875" style="2" customWidth="1"/>
    <col min="12" max="12" width="11.7109375" style="2" customWidth="1"/>
    <col min="13" max="13" width="11.5703125" style="2" customWidth="1"/>
    <col min="14" max="14" width="11.28515625" style="1" customWidth="1"/>
    <col min="15" max="15" width="11.7109375" style="1" customWidth="1"/>
    <col min="16" max="16384" width="9.140625" style="1"/>
  </cols>
  <sheetData>
    <row r="2" spans="1:15" ht="14.25" x14ac:dyDescent="0.2">
      <c r="B2" s="40" t="s">
        <v>0</v>
      </c>
    </row>
    <row r="4" spans="1:15" ht="15" x14ac:dyDescent="0.25">
      <c r="A4" s="3"/>
      <c r="B4" s="35" t="s">
        <v>30</v>
      </c>
      <c r="C4" s="36"/>
      <c r="D4" s="36"/>
      <c r="E4" s="36"/>
      <c r="F4" s="36"/>
      <c r="G4" s="35" t="s">
        <v>35</v>
      </c>
      <c r="H4" s="36"/>
      <c r="I4" s="36"/>
      <c r="J4" s="36"/>
      <c r="K4" s="36"/>
      <c r="L4" s="37" t="s">
        <v>1</v>
      </c>
      <c r="M4" s="33" t="s">
        <v>2</v>
      </c>
      <c r="N4" s="39" t="s">
        <v>3</v>
      </c>
      <c r="O4" s="33" t="s">
        <v>2</v>
      </c>
    </row>
    <row r="5" spans="1:15" ht="60" x14ac:dyDescent="0.25">
      <c r="A5" s="3" t="s">
        <v>4</v>
      </c>
      <c r="B5" s="4" t="s">
        <v>33</v>
      </c>
      <c r="C5" s="5" t="s">
        <v>5</v>
      </c>
      <c r="D5" s="6" t="s">
        <v>6</v>
      </c>
      <c r="E5" s="6" t="s">
        <v>31</v>
      </c>
      <c r="F5" s="4" t="s">
        <v>34</v>
      </c>
      <c r="G5" s="4" t="s">
        <v>36</v>
      </c>
      <c r="H5" s="5" t="s">
        <v>5</v>
      </c>
      <c r="I5" s="6" t="s">
        <v>6</v>
      </c>
      <c r="J5" s="6" t="s">
        <v>31</v>
      </c>
      <c r="K5" s="4" t="s">
        <v>37</v>
      </c>
      <c r="L5" s="38"/>
      <c r="M5" s="34"/>
      <c r="N5" s="39"/>
      <c r="O5" s="34"/>
    </row>
    <row r="6" spans="1:15" ht="45" customHeight="1" x14ac:dyDescent="0.2">
      <c r="A6" s="22" t="s">
        <v>7</v>
      </c>
      <c r="B6" s="7">
        <f>B8+B37</f>
        <v>227378.69999999998</v>
      </c>
      <c r="C6" s="7">
        <f t="shared" ref="C6:E6" si="0">C8+C37</f>
        <v>123441</v>
      </c>
      <c r="D6" s="7">
        <f t="shared" si="0"/>
        <v>2201.9</v>
      </c>
      <c r="E6" s="7">
        <f t="shared" si="0"/>
        <v>8155.7</v>
      </c>
      <c r="F6" s="7">
        <f>F8+F37</f>
        <v>93580.1</v>
      </c>
      <c r="G6" s="7">
        <f>G8+G37</f>
        <v>173162.8</v>
      </c>
      <c r="H6" s="7">
        <f t="shared" ref="H6:K6" si="1">H8+H37</f>
        <v>64966.6</v>
      </c>
      <c r="I6" s="7">
        <f t="shared" si="1"/>
        <v>3083.7</v>
      </c>
      <c r="J6" s="7">
        <f t="shared" si="1"/>
        <v>9534</v>
      </c>
      <c r="K6" s="7">
        <f t="shared" si="1"/>
        <v>95578.500000000015</v>
      </c>
      <c r="L6" s="8">
        <f>G6/B6</f>
        <v>0.76156121923469522</v>
      </c>
      <c r="M6" s="9">
        <f>G6-B6</f>
        <v>-54215.899999999994</v>
      </c>
      <c r="N6" s="8">
        <f>K6/F6</f>
        <v>1.0213549675625482</v>
      </c>
      <c r="O6" s="9">
        <f>K6-F6</f>
        <v>1998.4000000000087</v>
      </c>
    </row>
    <row r="7" spans="1:15" x14ac:dyDescent="0.2">
      <c r="A7" s="3" t="s">
        <v>8</v>
      </c>
      <c r="B7" s="5"/>
      <c r="C7" s="5"/>
      <c r="D7" s="5"/>
      <c r="E7" s="5"/>
      <c r="F7" s="5"/>
      <c r="G7" s="5"/>
      <c r="H7" s="5"/>
      <c r="I7" s="5"/>
      <c r="J7" s="5"/>
      <c r="K7" s="5"/>
      <c r="L7" s="8"/>
      <c r="M7" s="9"/>
      <c r="N7" s="8"/>
      <c r="O7" s="9"/>
    </row>
    <row r="8" spans="1:15" ht="25.5" x14ac:dyDescent="0.2">
      <c r="A8" s="22" t="s">
        <v>9</v>
      </c>
      <c r="B8" s="7">
        <f t="shared" ref="B8:E8" si="2">B11+B36</f>
        <v>189292.3</v>
      </c>
      <c r="C8" s="7">
        <f t="shared" si="2"/>
        <v>123441</v>
      </c>
      <c r="D8" s="7">
        <f t="shared" si="2"/>
        <v>2201.9</v>
      </c>
      <c r="E8" s="7">
        <f t="shared" si="2"/>
        <v>8155.7</v>
      </c>
      <c r="F8" s="7">
        <f>F11+F36</f>
        <v>55493.7</v>
      </c>
      <c r="G8" s="7">
        <f t="shared" ref="G8:K8" si="3">G11+G36</f>
        <v>134679</v>
      </c>
      <c r="H8" s="7">
        <f t="shared" si="3"/>
        <v>64966.6</v>
      </c>
      <c r="I8" s="7">
        <f t="shared" si="3"/>
        <v>3083.7</v>
      </c>
      <c r="J8" s="7">
        <f t="shared" si="3"/>
        <v>9534</v>
      </c>
      <c r="K8" s="7">
        <f t="shared" si="3"/>
        <v>57094.700000000012</v>
      </c>
      <c r="L8" s="8">
        <f>G8/B8</f>
        <v>0.71148694373727828</v>
      </c>
      <c r="M8" s="9">
        <f>G8-B8</f>
        <v>-54613.299999999988</v>
      </c>
      <c r="N8" s="8">
        <f>K8/F8</f>
        <v>1.0288501217255295</v>
      </c>
      <c r="O8" s="9">
        <f>K8-F8</f>
        <v>1601.0000000000146</v>
      </c>
    </row>
    <row r="9" spans="1:15" ht="38.25" x14ac:dyDescent="0.2">
      <c r="A9" s="22" t="s">
        <v>10</v>
      </c>
      <c r="B9" s="7">
        <f t="shared" ref="B9:F9" si="4">B8-B27</f>
        <v>97683.199999999983</v>
      </c>
      <c r="C9" s="7">
        <f t="shared" si="4"/>
        <v>38794.599999999991</v>
      </c>
      <c r="D9" s="7">
        <f t="shared" si="4"/>
        <v>2201.9</v>
      </c>
      <c r="E9" s="7">
        <f t="shared" si="4"/>
        <v>4962.7</v>
      </c>
      <c r="F9" s="7">
        <f t="shared" si="4"/>
        <v>51724</v>
      </c>
      <c r="G9" s="7">
        <f t="shared" ref="G9:K9" si="5">G8-G27</f>
        <v>84864.3</v>
      </c>
      <c r="H9" s="7">
        <f t="shared" si="5"/>
        <v>19695.099999999999</v>
      </c>
      <c r="I9" s="7">
        <f t="shared" si="5"/>
        <v>3083.7</v>
      </c>
      <c r="J9" s="7">
        <f t="shared" si="5"/>
        <v>6678.2</v>
      </c>
      <c r="K9" s="7">
        <f t="shared" si="5"/>
        <v>55407.300000000017</v>
      </c>
      <c r="L9" s="8">
        <f>G9/B9</f>
        <v>0.86877067909323213</v>
      </c>
      <c r="M9" s="9">
        <f>G9-B9</f>
        <v>-12818.89999999998</v>
      </c>
      <c r="N9" s="8">
        <f>K9/F9</f>
        <v>1.0712106565617512</v>
      </c>
      <c r="O9" s="9">
        <f>K9-F9</f>
        <v>3683.3000000000175</v>
      </c>
    </row>
    <row r="10" spans="1:15" x14ac:dyDescent="0.2">
      <c r="A10" s="3" t="s"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8"/>
      <c r="M10" s="9"/>
      <c r="N10" s="8"/>
      <c r="O10" s="9"/>
    </row>
    <row r="11" spans="1:15" ht="47.25" x14ac:dyDescent="0.25">
      <c r="A11" s="23" t="s">
        <v>11</v>
      </c>
      <c r="B11" s="7">
        <f t="shared" ref="B11:F11" si="6">SUM(B12:B13)</f>
        <v>189292</v>
      </c>
      <c r="C11" s="7">
        <f t="shared" si="6"/>
        <v>123441</v>
      </c>
      <c r="D11" s="7">
        <f t="shared" si="6"/>
        <v>2201.9</v>
      </c>
      <c r="E11" s="7">
        <f t="shared" si="6"/>
        <v>8155.7</v>
      </c>
      <c r="F11" s="7">
        <f t="shared" si="6"/>
        <v>55493.399999999994</v>
      </c>
      <c r="G11" s="7">
        <f t="shared" ref="G11:J11" si="7">SUM(G12:G13)</f>
        <v>134679</v>
      </c>
      <c r="H11" s="7">
        <f t="shared" si="7"/>
        <v>64966.6</v>
      </c>
      <c r="I11" s="7">
        <f t="shared" si="7"/>
        <v>3083.7</v>
      </c>
      <c r="J11" s="7">
        <f t="shared" si="7"/>
        <v>9534</v>
      </c>
      <c r="K11" s="7">
        <f t="shared" ref="K11" si="8">SUM(K12:K13)</f>
        <v>57094.700000000012</v>
      </c>
      <c r="L11" s="8">
        <f>G11/B11</f>
        <v>0.71148807133951775</v>
      </c>
      <c r="M11" s="9">
        <f>G11-B11</f>
        <v>-54613</v>
      </c>
      <c r="N11" s="8">
        <f>K11/F11</f>
        <v>1.0288556837389675</v>
      </c>
      <c r="O11" s="9">
        <f>K11-F11</f>
        <v>1601.3000000000175</v>
      </c>
    </row>
    <row r="12" spans="1:15" s="17" customFormat="1" x14ac:dyDescent="0.2">
      <c r="A12" s="24" t="s">
        <v>12</v>
      </c>
      <c r="B12" s="25">
        <v>143129.79999999999</v>
      </c>
      <c r="C12" s="25">
        <v>117047.9</v>
      </c>
      <c r="D12" s="25">
        <v>1610.7</v>
      </c>
      <c r="E12" s="25">
        <v>7516.9</v>
      </c>
      <c r="F12" s="32">
        <f>B12-C12-D12-E12</f>
        <v>16954.299999999996</v>
      </c>
      <c r="G12" s="25">
        <v>93519.1</v>
      </c>
      <c r="H12" s="25">
        <v>63837.4</v>
      </c>
      <c r="I12" s="25">
        <v>1833.9</v>
      </c>
      <c r="J12" s="25">
        <v>8360.2999999999993</v>
      </c>
      <c r="K12" s="32">
        <f>G12-H12-I12-J12</f>
        <v>19487.500000000004</v>
      </c>
      <c r="L12" s="26">
        <f>G12/B12</f>
        <v>0.65338664624697307</v>
      </c>
      <c r="M12" s="27">
        <f>G12-B12</f>
        <v>-49610.699999999983</v>
      </c>
      <c r="N12" s="26">
        <f>K12/F12</f>
        <v>1.1494134231433919</v>
      </c>
      <c r="O12" s="27">
        <f>K12-F12</f>
        <v>2533.200000000008</v>
      </c>
    </row>
    <row r="13" spans="1:15" x14ac:dyDescent="0.2">
      <c r="A13" s="10" t="s">
        <v>13</v>
      </c>
      <c r="B13" s="5">
        <v>46162.2</v>
      </c>
      <c r="C13" s="5">
        <v>6393.1</v>
      </c>
      <c r="D13" s="5">
        <v>591.20000000000005</v>
      </c>
      <c r="E13" s="5">
        <v>638.79999999999995</v>
      </c>
      <c r="F13" s="32">
        <f t="shared" ref="F13:F14" si="9">B13-C13-D13-E13</f>
        <v>38539.1</v>
      </c>
      <c r="G13" s="5">
        <v>41159.9</v>
      </c>
      <c r="H13" s="5">
        <v>1129.2</v>
      </c>
      <c r="I13" s="5">
        <v>1249.8</v>
      </c>
      <c r="J13" s="5">
        <v>1173.7</v>
      </c>
      <c r="K13" s="32">
        <f t="shared" ref="K13:K37" si="10">G13-H13-I13-J13</f>
        <v>37607.200000000004</v>
      </c>
      <c r="L13" s="8">
        <f>G13/B13</f>
        <v>0.89163644713640178</v>
      </c>
      <c r="M13" s="9">
        <f>G13-B13</f>
        <v>-5002.2999999999956</v>
      </c>
      <c r="N13" s="8">
        <f>K13/F13</f>
        <v>0.97581936267323333</v>
      </c>
      <c r="O13" s="9">
        <f>K13-F13</f>
        <v>-931.89999999999418</v>
      </c>
    </row>
    <row r="14" spans="1:15" x14ac:dyDescent="0.2">
      <c r="A14" s="10" t="s">
        <v>14</v>
      </c>
      <c r="B14" s="5">
        <v>8379.5</v>
      </c>
      <c r="C14" s="5">
        <v>8.1</v>
      </c>
      <c r="D14" s="5">
        <v>0</v>
      </c>
      <c r="E14" s="5">
        <v>0</v>
      </c>
      <c r="F14" s="32">
        <f t="shared" si="9"/>
        <v>8371.4</v>
      </c>
      <c r="G14" s="5">
        <v>8252.7999999999993</v>
      </c>
      <c r="H14" s="5">
        <v>5.7</v>
      </c>
      <c r="I14" s="5">
        <v>0</v>
      </c>
      <c r="J14" s="5">
        <v>0</v>
      </c>
      <c r="K14" s="32">
        <f t="shared" si="10"/>
        <v>8247.0999999999985</v>
      </c>
      <c r="L14" s="8">
        <f>G14/B14</f>
        <v>0.98487976609582906</v>
      </c>
      <c r="M14" s="9">
        <f>G14-B14</f>
        <v>-126.70000000000073</v>
      </c>
      <c r="N14" s="8">
        <f>K14/F14</f>
        <v>0.98515182645674548</v>
      </c>
      <c r="O14" s="9">
        <f>K14-F14</f>
        <v>-124.30000000000109</v>
      </c>
    </row>
    <row r="15" spans="1:15" x14ac:dyDescent="0.2">
      <c r="A15" s="3" t="s">
        <v>15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8"/>
      <c r="M15" s="9"/>
      <c r="N15" s="8"/>
      <c r="O15" s="9"/>
    </row>
    <row r="16" spans="1:15" x14ac:dyDescent="0.2">
      <c r="A16" s="11" t="s">
        <v>16</v>
      </c>
      <c r="B16" s="7">
        <f t="shared" ref="B16:F16" si="11">SUM(B17:B18)</f>
        <v>15461.5</v>
      </c>
      <c r="C16" s="7">
        <f t="shared" si="11"/>
        <v>6970.4</v>
      </c>
      <c r="D16" s="7">
        <f t="shared" si="11"/>
        <v>632.20000000000005</v>
      </c>
      <c r="E16" s="7">
        <f t="shared" si="11"/>
        <v>753.59999999999991</v>
      </c>
      <c r="F16" s="7">
        <f t="shared" si="11"/>
        <v>7105.3000000000011</v>
      </c>
      <c r="G16" s="7">
        <f t="shared" ref="G16:J16" si="12">SUM(G17:G18)</f>
        <v>9329.3000000000011</v>
      </c>
      <c r="H16" s="7">
        <f t="shared" si="12"/>
        <v>1155</v>
      </c>
      <c r="I16" s="7">
        <f t="shared" si="12"/>
        <v>1385</v>
      </c>
      <c r="J16" s="7">
        <f t="shared" si="12"/>
        <v>1374</v>
      </c>
      <c r="K16" s="7">
        <f t="shared" si="10"/>
        <v>5415.3000000000011</v>
      </c>
      <c r="L16" s="8">
        <f>G16/B16</f>
        <v>0.60338906315687357</v>
      </c>
      <c r="M16" s="9">
        <f>G16-B16</f>
        <v>-6132.1999999999989</v>
      </c>
      <c r="N16" s="8">
        <f>K16/F16</f>
        <v>0.76214938144765176</v>
      </c>
      <c r="O16" s="9">
        <f>K16-F16</f>
        <v>-1690</v>
      </c>
    </row>
    <row r="17" spans="1:15" s="17" customFormat="1" x14ac:dyDescent="0.2">
      <c r="A17" s="24" t="s">
        <v>12</v>
      </c>
      <c r="B17" s="25">
        <v>1588.3</v>
      </c>
      <c r="C17" s="25">
        <v>585.4</v>
      </c>
      <c r="D17" s="25">
        <v>41</v>
      </c>
      <c r="E17" s="25">
        <v>116.3</v>
      </c>
      <c r="F17" s="5">
        <f>B17-C17-D17-E17</f>
        <v>845.6</v>
      </c>
      <c r="G17" s="25">
        <v>735.1</v>
      </c>
      <c r="H17" s="25">
        <v>31.5</v>
      </c>
      <c r="I17" s="25">
        <v>135.19999999999999</v>
      </c>
      <c r="J17" s="25">
        <v>199.6</v>
      </c>
      <c r="K17" s="32">
        <f t="shared" si="10"/>
        <v>368.80000000000007</v>
      </c>
      <c r="L17" s="14">
        <f>G17/B17</f>
        <v>0.46282188503431343</v>
      </c>
      <c r="M17" s="27">
        <f>G17-B17</f>
        <v>-853.19999999999993</v>
      </c>
      <c r="N17" s="14">
        <f>K17/F17</f>
        <v>0.43614001892147597</v>
      </c>
      <c r="O17" s="27">
        <f>K17-F17</f>
        <v>-476.79999999999995</v>
      </c>
    </row>
    <row r="18" spans="1:15" x14ac:dyDescent="0.2">
      <c r="A18" s="10" t="s">
        <v>13</v>
      </c>
      <c r="B18" s="5">
        <v>13873.2</v>
      </c>
      <c r="C18" s="5">
        <v>6385</v>
      </c>
      <c r="D18" s="5">
        <v>591.20000000000005</v>
      </c>
      <c r="E18" s="5">
        <v>637.29999999999995</v>
      </c>
      <c r="F18" s="5">
        <f>B18-C18-D18-E18</f>
        <v>6259.7000000000007</v>
      </c>
      <c r="G18" s="5">
        <v>8594.2000000000007</v>
      </c>
      <c r="H18" s="5">
        <v>1123.5</v>
      </c>
      <c r="I18" s="5">
        <v>1249.8</v>
      </c>
      <c r="J18" s="5">
        <v>1174.4000000000001</v>
      </c>
      <c r="K18" s="32">
        <f t="shared" si="10"/>
        <v>5046.5</v>
      </c>
      <c r="L18" s="12">
        <f>G18/B18</f>
        <v>0.61948216705590642</v>
      </c>
      <c r="M18" s="9">
        <f>G18-B18</f>
        <v>-5279</v>
      </c>
      <c r="N18" s="12">
        <f>K18/F18</f>
        <v>0.80618879499017515</v>
      </c>
      <c r="O18" s="9">
        <f>K18-F18</f>
        <v>-1213.2000000000007</v>
      </c>
    </row>
    <row r="19" spans="1:15" ht="15" x14ac:dyDescent="0.2">
      <c r="A19" s="11" t="s">
        <v>17</v>
      </c>
      <c r="B19" s="7">
        <v>17594.8</v>
      </c>
      <c r="C19" s="7">
        <v>0</v>
      </c>
      <c r="D19" s="7">
        <v>0</v>
      </c>
      <c r="E19" s="7">
        <v>0</v>
      </c>
      <c r="F19" s="7">
        <f>B19-C19-D19-E19</f>
        <v>17594.8</v>
      </c>
      <c r="G19" s="7">
        <v>18565.099999999999</v>
      </c>
      <c r="H19" s="7">
        <v>0</v>
      </c>
      <c r="I19" s="7">
        <v>0</v>
      </c>
      <c r="J19" s="7">
        <v>0</v>
      </c>
      <c r="K19" s="32">
        <f t="shared" si="10"/>
        <v>18565.099999999999</v>
      </c>
      <c r="L19" s="8">
        <f>G19/B19</f>
        <v>1.0551469752426852</v>
      </c>
      <c r="M19" s="9">
        <f>G19-B19</f>
        <v>970.29999999999927</v>
      </c>
      <c r="N19" s="28" t="s">
        <v>18</v>
      </c>
      <c r="O19" s="28" t="s">
        <v>18</v>
      </c>
    </row>
    <row r="20" spans="1:15" x14ac:dyDescent="0.2">
      <c r="A20" s="11" t="s">
        <v>19</v>
      </c>
      <c r="B20" s="5"/>
      <c r="C20" s="5"/>
      <c r="D20" s="5"/>
      <c r="E20" s="5"/>
      <c r="F20" s="5"/>
      <c r="G20" s="5"/>
      <c r="H20" s="5"/>
      <c r="I20" s="5"/>
      <c r="J20" s="5"/>
      <c r="K20" s="32">
        <f t="shared" si="10"/>
        <v>0</v>
      </c>
      <c r="L20" s="8"/>
      <c r="M20" s="9"/>
      <c r="N20" s="8"/>
      <c r="O20" s="9"/>
    </row>
    <row r="21" spans="1:15" x14ac:dyDescent="0.2">
      <c r="A21" s="10" t="s">
        <v>13</v>
      </c>
      <c r="B21" s="30">
        <v>3257.5</v>
      </c>
      <c r="C21" s="5">
        <v>0</v>
      </c>
      <c r="D21" s="5">
        <v>0</v>
      </c>
      <c r="E21" s="5">
        <v>0</v>
      </c>
      <c r="F21" s="7">
        <f>B21-C21-D21-E21</f>
        <v>3257.5</v>
      </c>
      <c r="G21" s="30">
        <v>3335.8</v>
      </c>
      <c r="H21" s="5">
        <v>0</v>
      </c>
      <c r="I21" s="5">
        <v>0</v>
      </c>
      <c r="J21" s="5">
        <v>0</v>
      </c>
      <c r="K21" s="7">
        <f t="shared" si="10"/>
        <v>3335.8</v>
      </c>
      <c r="L21" s="8">
        <f t="shared" ref="L21:L31" si="13">G21/B21</f>
        <v>1.0240368380660017</v>
      </c>
      <c r="M21" s="9">
        <f t="shared" ref="M21:M33" si="14">G21-B21</f>
        <v>78.300000000000182</v>
      </c>
      <c r="N21" s="8">
        <f t="shared" ref="N21:N31" si="15">K21/F21</f>
        <v>1.0240368380660017</v>
      </c>
      <c r="O21" s="9">
        <f t="shared" ref="O21:O33" si="16">K21-F21</f>
        <v>78.300000000000182</v>
      </c>
    </row>
    <row r="22" spans="1:15" s="17" customFormat="1" x14ac:dyDescent="0.2">
      <c r="A22" s="29" t="s">
        <v>20</v>
      </c>
      <c r="B22" s="30">
        <v>49064.5</v>
      </c>
      <c r="C22" s="30">
        <v>31823.7</v>
      </c>
      <c r="D22" s="30">
        <v>1561.6</v>
      </c>
      <c r="E22" s="30">
        <v>4090.3</v>
      </c>
      <c r="F22" s="7">
        <f>B22-C22-D22-E22</f>
        <v>11588.899999999998</v>
      </c>
      <c r="G22" s="30">
        <v>41719.4</v>
      </c>
      <c r="H22" s="30">
        <v>18344.900000000001</v>
      </c>
      <c r="I22" s="30">
        <v>1670.2</v>
      </c>
      <c r="J22" s="30">
        <v>5236.1000000000004</v>
      </c>
      <c r="K22" s="7">
        <f t="shared" si="10"/>
        <v>16468.199999999997</v>
      </c>
      <c r="L22" s="26">
        <f t="shared" si="13"/>
        <v>0.85029705795432542</v>
      </c>
      <c r="M22" s="27">
        <f t="shared" si="14"/>
        <v>-7345.0999999999985</v>
      </c>
      <c r="N22" s="26">
        <f t="shared" si="15"/>
        <v>1.4210321946000053</v>
      </c>
      <c r="O22" s="27">
        <f t="shared" si="16"/>
        <v>4879.2999999999993</v>
      </c>
    </row>
    <row r="23" spans="1:15" s="17" customFormat="1" ht="25.5" x14ac:dyDescent="0.2">
      <c r="A23" s="29" t="s">
        <v>21</v>
      </c>
      <c r="B23" s="30">
        <v>207.2</v>
      </c>
      <c r="C23" s="30">
        <v>0.4</v>
      </c>
      <c r="D23" s="30">
        <v>8.1999999999999993</v>
      </c>
      <c r="E23" s="30">
        <v>116.2</v>
      </c>
      <c r="F23" s="7">
        <f>B23-C23-D23-E23</f>
        <v>82.399999999999991</v>
      </c>
      <c r="G23" s="30">
        <v>144.1</v>
      </c>
      <c r="H23" s="30">
        <v>0.7</v>
      </c>
      <c r="I23" s="30">
        <v>28.4</v>
      </c>
      <c r="J23" s="30">
        <v>69.2</v>
      </c>
      <c r="K23" s="7">
        <f t="shared" si="10"/>
        <v>45.8</v>
      </c>
      <c r="L23" s="26">
        <f t="shared" si="13"/>
        <v>0.69546332046332049</v>
      </c>
      <c r="M23" s="27">
        <f t="shared" si="14"/>
        <v>-63.099999999999994</v>
      </c>
      <c r="N23" s="26">
        <f t="shared" si="15"/>
        <v>0.55582524271844658</v>
      </c>
      <c r="O23" s="27">
        <f t="shared" si="16"/>
        <v>-36.599999999999994</v>
      </c>
    </row>
    <row r="24" spans="1:15" ht="24" customHeight="1" x14ac:dyDescent="0.2">
      <c r="A24" s="13" t="s">
        <v>22</v>
      </c>
      <c r="B24" s="7">
        <f t="shared" ref="B24:E24" si="17">SUM(B25:B26)</f>
        <v>4114.5</v>
      </c>
      <c r="C24" s="7">
        <f t="shared" si="17"/>
        <v>0</v>
      </c>
      <c r="D24" s="7">
        <f t="shared" si="17"/>
        <v>0</v>
      </c>
      <c r="E24" s="7">
        <f t="shared" si="17"/>
        <v>2.5</v>
      </c>
      <c r="F24" s="7">
        <f t="shared" ref="F24:F37" si="18">B24-C24-D24-E24</f>
        <v>4112</v>
      </c>
      <c r="G24" s="7">
        <f t="shared" ref="G24:J24" si="19">SUM(G25:G26)</f>
        <v>5023.8999999999996</v>
      </c>
      <c r="H24" s="7">
        <f t="shared" si="19"/>
        <v>194.5</v>
      </c>
      <c r="I24" s="7">
        <f t="shared" si="19"/>
        <v>0</v>
      </c>
      <c r="J24" s="7">
        <f t="shared" si="19"/>
        <v>-1</v>
      </c>
      <c r="K24" s="7">
        <f t="shared" si="10"/>
        <v>4830.3999999999996</v>
      </c>
      <c r="L24" s="8">
        <f t="shared" si="13"/>
        <v>1.2210232105966703</v>
      </c>
      <c r="M24" s="9">
        <f t="shared" si="14"/>
        <v>909.39999999999964</v>
      </c>
      <c r="N24" s="8">
        <f t="shared" si="15"/>
        <v>1.1747081712062255</v>
      </c>
      <c r="O24" s="9">
        <f t="shared" si="16"/>
        <v>718.39999999999964</v>
      </c>
    </row>
    <row r="25" spans="1:15" s="17" customFormat="1" x14ac:dyDescent="0.2">
      <c r="A25" s="24" t="s">
        <v>12</v>
      </c>
      <c r="B25" s="25">
        <v>540.29999999999995</v>
      </c>
      <c r="C25" s="25">
        <v>0</v>
      </c>
      <c r="D25" s="25">
        <v>0</v>
      </c>
      <c r="E25" s="25">
        <v>1.1000000000000001</v>
      </c>
      <c r="F25" s="7">
        <f t="shared" si="18"/>
        <v>539.19999999999993</v>
      </c>
      <c r="G25" s="25">
        <v>978.2</v>
      </c>
      <c r="H25" s="25">
        <v>194.5</v>
      </c>
      <c r="I25" s="25">
        <v>0</v>
      </c>
      <c r="J25" s="25">
        <v>-0.3</v>
      </c>
      <c r="K25" s="32">
        <f t="shared" si="10"/>
        <v>784</v>
      </c>
      <c r="L25" s="14">
        <f t="shared" si="13"/>
        <v>1.8104756616694431</v>
      </c>
      <c r="M25" s="27">
        <f t="shared" si="14"/>
        <v>437.90000000000009</v>
      </c>
      <c r="N25" s="14">
        <f t="shared" si="15"/>
        <v>1.4540059347181011</v>
      </c>
      <c r="O25" s="27">
        <f t="shared" si="16"/>
        <v>244.80000000000007</v>
      </c>
    </row>
    <row r="26" spans="1:15" x14ac:dyDescent="0.2">
      <c r="A26" s="10" t="s">
        <v>13</v>
      </c>
      <c r="B26" s="5">
        <v>3574.2</v>
      </c>
      <c r="C26" s="5">
        <v>0</v>
      </c>
      <c r="D26" s="5">
        <v>0</v>
      </c>
      <c r="E26" s="5">
        <v>1.4</v>
      </c>
      <c r="F26" s="7">
        <f t="shared" si="18"/>
        <v>3572.7999999999997</v>
      </c>
      <c r="G26" s="5">
        <v>4045.7</v>
      </c>
      <c r="H26" s="5">
        <v>0</v>
      </c>
      <c r="I26" s="5">
        <v>0</v>
      </c>
      <c r="J26" s="5">
        <v>-0.7</v>
      </c>
      <c r="K26" s="32">
        <f t="shared" si="10"/>
        <v>4046.3999999999996</v>
      </c>
      <c r="L26" s="12">
        <f t="shared" si="13"/>
        <v>1.1319176319176318</v>
      </c>
      <c r="M26" s="9">
        <f t="shared" si="14"/>
        <v>471.5</v>
      </c>
      <c r="N26" s="12">
        <f t="shared" si="15"/>
        <v>1.1325570980743394</v>
      </c>
      <c r="O26" s="9">
        <f t="shared" si="16"/>
        <v>473.59999999999991</v>
      </c>
    </row>
    <row r="27" spans="1:15" x14ac:dyDescent="0.2">
      <c r="A27" s="11" t="s">
        <v>23</v>
      </c>
      <c r="B27" s="7">
        <f t="shared" ref="B27:E27" si="20">SUM(B28:B29)</f>
        <v>91609.1</v>
      </c>
      <c r="C27" s="7">
        <f t="shared" si="20"/>
        <v>84646.400000000009</v>
      </c>
      <c r="D27" s="7">
        <f t="shared" si="20"/>
        <v>0</v>
      </c>
      <c r="E27" s="7">
        <f t="shared" si="20"/>
        <v>3193</v>
      </c>
      <c r="F27" s="7">
        <f t="shared" si="18"/>
        <v>3769.6999999999971</v>
      </c>
      <c r="G27" s="7">
        <f t="shared" ref="G27:J27" si="21">SUM(G28:G29)</f>
        <v>49814.7</v>
      </c>
      <c r="H27" s="7">
        <f t="shared" si="21"/>
        <v>45271.5</v>
      </c>
      <c r="I27" s="7">
        <f t="shared" si="21"/>
        <v>0</v>
      </c>
      <c r="J27" s="7">
        <f t="shared" si="21"/>
        <v>2855.8</v>
      </c>
      <c r="K27" s="7">
        <f t="shared" si="10"/>
        <v>1687.3999999999969</v>
      </c>
      <c r="L27" s="8">
        <f t="shared" si="13"/>
        <v>0.54377458134617629</v>
      </c>
      <c r="M27" s="9">
        <f t="shared" si="14"/>
        <v>-41794.400000000009</v>
      </c>
      <c r="N27" s="8">
        <f t="shared" si="15"/>
        <v>0.44762182667055689</v>
      </c>
      <c r="O27" s="9">
        <f t="shared" si="16"/>
        <v>-2082.3000000000002</v>
      </c>
    </row>
    <row r="28" spans="1:15" s="17" customFormat="1" x14ac:dyDescent="0.2">
      <c r="A28" s="24" t="s">
        <v>12</v>
      </c>
      <c r="B28" s="25">
        <v>91590.5</v>
      </c>
      <c r="C28" s="25">
        <v>84638.3</v>
      </c>
      <c r="D28" s="25">
        <v>0</v>
      </c>
      <c r="E28" s="25">
        <v>3193</v>
      </c>
      <c r="F28" s="32">
        <f t="shared" si="18"/>
        <v>3759.1999999999971</v>
      </c>
      <c r="G28" s="25">
        <v>49788.6</v>
      </c>
      <c r="H28" s="25">
        <v>45265.8</v>
      </c>
      <c r="I28" s="25">
        <v>0</v>
      </c>
      <c r="J28" s="25">
        <v>2855.8</v>
      </c>
      <c r="K28" s="32">
        <f t="shared" si="10"/>
        <v>1666.9999999999955</v>
      </c>
      <c r="L28" s="14">
        <f t="shared" si="13"/>
        <v>0.54360004585628419</v>
      </c>
      <c r="M28" s="27">
        <f t="shared" si="14"/>
        <v>-41801.9</v>
      </c>
      <c r="N28" s="14">
        <f t="shared" si="15"/>
        <v>0.44344541391785397</v>
      </c>
      <c r="O28" s="9">
        <f t="shared" si="16"/>
        <v>-2092.2000000000016</v>
      </c>
    </row>
    <row r="29" spans="1:15" x14ac:dyDescent="0.2">
      <c r="A29" s="10" t="s">
        <v>13</v>
      </c>
      <c r="B29" s="5">
        <v>18.600000000000001</v>
      </c>
      <c r="C29" s="5">
        <v>8.1</v>
      </c>
      <c r="D29" s="5">
        <v>0</v>
      </c>
      <c r="E29" s="5">
        <v>0</v>
      </c>
      <c r="F29" s="32">
        <f t="shared" si="18"/>
        <v>10.500000000000002</v>
      </c>
      <c r="G29" s="5">
        <v>26.1</v>
      </c>
      <c r="H29" s="5">
        <v>5.7</v>
      </c>
      <c r="I29" s="5">
        <v>0</v>
      </c>
      <c r="J29" s="5">
        <v>0</v>
      </c>
      <c r="K29" s="32">
        <f t="shared" si="10"/>
        <v>20.400000000000002</v>
      </c>
      <c r="L29" s="14">
        <f t="shared" si="13"/>
        <v>1.4032258064516128</v>
      </c>
      <c r="M29" s="9">
        <f t="shared" si="14"/>
        <v>7.5</v>
      </c>
      <c r="N29" s="12">
        <f t="shared" si="15"/>
        <v>1.9428571428571428</v>
      </c>
      <c r="O29" s="9">
        <f t="shared" si="16"/>
        <v>9.9</v>
      </c>
    </row>
    <row r="30" spans="1:15" x14ac:dyDescent="0.2">
      <c r="A30" s="11" t="s">
        <v>24</v>
      </c>
      <c r="B30" s="7">
        <f>SUM(B31:B32)</f>
        <v>87488</v>
      </c>
      <c r="C30" s="7">
        <f>SUM(C31:C32)</f>
        <v>80707.5</v>
      </c>
      <c r="D30" s="7">
        <f>SUM(D31:D32)</f>
        <v>0</v>
      </c>
      <c r="E30" s="7">
        <f t="shared" ref="E30" si="22">SUM(E31:E32)</f>
        <v>3193</v>
      </c>
      <c r="F30" s="7">
        <f t="shared" si="18"/>
        <v>3587.5</v>
      </c>
      <c r="G30" s="7">
        <f>SUM(G31:G32)</f>
        <v>46950.2</v>
      </c>
      <c r="H30" s="7">
        <f>SUM(H31:H32)</f>
        <v>42513.9</v>
      </c>
      <c r="I30" s="7">
        <f t="shared" ref="I30:J30" si="23">SUM(I31:I32)</f>
        <v>0</v>
      </c>
      <c r="J30" s="7">
        <f t="shared" si="23"/>
        <v>2855.8</v>
      </c>
      <c r="K30" s="7">
        <f t="shared" si="10"/>
        <v>1580.4999999999955</v>
      </c>
      <c r="L30" s="8">
        <f t="shared" si="13"/>
        <v>0.53664731163130941</v>
      </c>
      <c r="M30" s="9">
        <f t="shared" si="14"/>
        <v>-40537.800000000003</v>
      </c>
      <c r="N30" s="8">
        <f t="shared" si="15"/>
        <v>0.44055749128919736</v>
      </c>
      <c r="O30" s="9">
        <f t="shared" si="16"/>
        <v>-2007.0000000000045</v>
      </c>
    </row>
    <row r="31" spans="1:15" s="17" customFormat="1" x14ac:dyDescent="0.2">
      <c r="A31" s="24" t="s">
        <v>12</v>
      </c>
      <c r="B31" s="25">
        <v>87488</v>
      </c>
      <c r="C31" s="25">
        <v>80707.5</v>
      </c>
      <c r="D31" s="25">
        <v>0</v>
      </c>
      <c r="E31" s="25">
        <v>3193</v>
      </c>
      <c r="F31" s="7">
        <f t="shared" si="18"/>
        <v>3587.5</v>
      </c>
      <c r="G31" s="25">
        <v>46950.2</v>
      </c>
      <c r="H31" s="25">
        <v>42513.9</v>
      </c>
      <c r="I31" s="25">
        <v>0</v>
      </c>
      <c r="J31" s="25">
        <v>2855.8</v>
      </c>
      <c r="K31" s="32">
        <f t="shared" si="10"/>
        <v>1580.4999999999955</v>
      </c>
      <c r="L31" s="14">
        <f t="shared" si="13"/>
        <v>0.53664731163130941</v>
      </c>
      <c r="M31" s="27">
        <f t="shared" si="14"/>
        <v>-40537.800000000003</v>
      </c>
      <c r="N31" s="14">
        <f t="shared" si="15"/>
        <v>0.44055749128919736</v>
      </c>
      <c r="O31" s="27">
        <f t="shared" si="16"/>
        <v>-2007.0000000000045</v>
      </c>
    </row>
    <row r="32" spans="1:15" hidden="1" x14ac:dyDescent="0.2">
      <c r="A32" s="10" t="s">
        <v>25</v>
      </c>
      <c r="B32" s="20" t="s">
        <v>18</v>
      </c>
      <c r="C32" s="20" t="s">
        <v>18</v>
      </c>
      <c r="D32" s="20" t="s">
        <v>18</v>
      </c>
      <c r="E32" s="20" t="s">
        <v>18</v>
      </c>
      <c r="F32" s="7" t="e">
        <f t="shared" si="18"/>
        <v>#VALUE!</v>
      </c>
      <c r="G32" s="20" t="s">
        <v>18</v>
      </c>
      <c r="H32" s="20" t="s">
        <v>18</v>
      </c>
      <c r="I32" s="20" t="s">
        <v>18</v>
      </c>
      <c r="J32" s="20"/>
      <c r="K32" s="32" t="e">
        <f t="shared" si="10"/>
        <v>#VALUE!</v>
      </c>
      <c r="L32" s="20" t="s">
        <v>18</v>
      </c>
      <c r="M32" s="9" t="e">
        <f t="shared" si="14"/>
        <v>#VALUE!</v>
      </c>
      <c r="N32" s="20" t="s">
        <v>18</v>
      </c>
      <c r="O32" s="9" t="e">
        <f t="shared" si="16"/>
        <v>#VALUE!</v>
      </c>
    </row>
    <row r="33" spans="1:15" s="17" customFormat="1" ht="51" customHeight="1" x14ac:dyDescent="0.2">
      <c r="A33" s="15" t="s">
        <v>26</v>
      </c>
      <c r="B33" s="7">
        <v>7690.9</v>
      </c>
      <c r="C33" s="16">
        <v>0</v>
      </c>
      <c r="D33" s="16">
        <v>0</v>
      </c>
      <c r="E33" s="16">
        <v>0</v>
      </c>
      <c r="F33" s="7">
        <f t="shared" si="18"/>
        <v>7690.9</v>
      </c>
      <c r="G33" s="7">
        <v>6439</v>
      </c>
      <c r="H33" s="16">
        <v>0</v>
      </c>
      <c r="I33" s="16">
        <v>0</v>
      </c>
      <c r="J33" s="16">
        <v>0</v>
      </c>
      <c r="K33" s="7">
        <f t="shared" si="10"/>
        <v>6439</v>
      </c>
      <c r="L33" s="8">
        <f>G33/B33</f>
        <v>0.83722321184776816</v>
      </c>
      <c r="M33" s="9">
        <f t="shared" si="14"/>
        <v>-1251.8999999999996</v>
      </c>
      <c r="N33" s="8">
        <f>K33/F33</f>
        <v>0.83722321184776816</v>
      </c>
      <c r="O33" s="9">
        <f t="shared" si="16"/>
        <v>-1251.8999999999996</v>
      </c>
    </row>
    <row r="34" spans="1:15" s="17" customFormat="1" x14ac:dyDescent="0.2">
      <c r="A34" s="18" t="s">
        <v>27</v>
      </c>
      <c r="B34" s="19"/>
      <c r="C34" s="20"/>
      <c r="D34" s="20"/>
      <c r="E34" s="20"/>
      <c r="F34" s="7">
        <f t="shared" si="18"/>
        <v>0</v>
      </c>
      <c r="G34" s="19"/>
      <c r="H34" s="20"/>
      <c r="I34" s="20"/>
      <c r="J34" s="20"/>
      <c r="K34" s="7"/>
      <c r="L34" s="20"/>
      <c r="M34" s="9"/>
      <c r="N34" s="20"/>
      <c r="O34" s="9"/>
    </row>
    <row r="35" spans="1:15" s="17" customFormat="1" ht="22.5" x14ac:dyDescent="0.2">
      <c r="A35" s="15" t="s">
        <v>28</v>
      </c>
      <c r="B35" s="7">
        <v>5531.9</v>
      </c>
      <c r="C35" s="5">
        <v>0</v>
      </c>
      <c r="D35" s="5">
        <v>0</v>
      </c>
      <c r="E35" s="5">
        <v>0</v>
      </c>
      <c r="F35" s="7">
        <f t="shared" si="18"/>
        <v>5531.9</v>
      </c>
      <c r="G35" s="7">
        <v>4609.3</v>
      </c>
      <c r="H35" s="5">
        <v>0</v>
      </c>
      <c r="I35" s="5">
        <v>0</v>
      </c>
      <c r="J35" s="5">
        <v>0</v>
      </c>
      <c r="K35" s="7">
        <f t="shared" si="10"/>
        <v>4609.3</v>
      </c>
      <c r="L35" s="8">
        <f>G35/B35</f>
        <v>0.83322185867423493</v>
      </c>
      <c r="M35" s="9">
        <f>G35-B35</f>
        <v>-922.59999999999945</v>
      </c>
      <c r="N35" s="8">
        <f>K35/F35</f>
        <v>0.83322185867423493</v>
      </c>
      <c r="O35" s="9">
        <f>K35-F35</f>
        <v>-922.59999999999945</v>
      </c>
    </row>
    <row r="36" spans="1:15" ht="54.75" hidden="1" customHeight="1" x14ac:dyDescent="0.2">
      <c r="A36" s="31" t="s">
        <v>29</v>
      </c>
      <c r="B36" s="7">
        <v>0.3</v>
      </c>
      <c r="C36" s="7">
        <v>0</v>
      </c>
      <c r="D36" s="7">
        <v>0</v>
      </c>
      <c r="E36" s="7">
        <v>0</v>
      </c>
      <c r="F36" s="7">
        <f t="shared" si="18"/>
        <v>0.3</v>
      </c>
      <c r="G36" s="7">
        <v>0</v>
      </c>
      <c r="H36" s="7">
        <v>0</v>
      </c>
      <c r="I36" s="7">
        <v>0</v>
      </c>
      <c r="J36" s="7">
        <v>0</v>
      </c>
      <c r="K36" s="7">
        <f t="shared" si="10"/>
        <v>0</v>
      </c>
      <c r="L36" s="8">
        <f>G36/B36</f>
        <v>0</v>
      </c>
      <c r="M36" s="9">
        <f>G36-B36</f>
        <v>-0.3</v>
      </c>
      <c r="N36" s="8">
        <f>K36/F36</f>
        <v>0</v>
      </c>
      <c r="O36" s="9">
        <f>K36-F36</f>
        <v>-0.3</v>
      </c>
    </row>
    <row r="37" spans="1:15" ht="34.15" customHeight="1" x14ac:dyDescent="0.2">
      <c r="A37" s="31" t="s">
        <v>32</v>
      </c>
      <c r="B37" s="7">
        <v>38086.400000000001</v>
      </c>
      <c r="C37" s="7">
        <v>0</v>
      </c>
      <c r="D37" s="7">
        <v>0</v>
      </c>
      <c r="E37" s="7">
        <v>0</v>
      </c>
      <c r="F37" s="7">
        <f t="shared" si="18"/>
        <v>38086.400000000001</v>
      </c>
      <c r="G37" s="7">
        <v>38483.800000000003</v>
      </c>
      <c r="H37" s="7">
        <v>0</v>
      </c>
      <c r="I37" s="7">
        <v>0</v>
      </c>
      <c r="J37" s="7">
        <v>0</v>
      </c>
      <c r="K37" s="7">
        <f t="shared" si="10"/>
        <v>38483.800000000003</v>
      </c>
      <c r="L37" s="8">
        <f>G37/B37</f>
        <v>1.0104341707276088</v>
      </c>
      <c r="M37" s="9">
        <f>G37-B37</f>
        <v>397.40000000000146</v>
      </c>
      <c r="N37" s="8">
        <f>K37/F37</f>
        <v>1.0104341707276088</v>
      </c>
      <c r="O37" s="9">
        <f>K37-F37</f>
        <v>397.40000000000146</v>
      </c>
    </row>
    <row r="38" spans="1:15" ht="15" x14ac:dyDescent="0.25">
      <c r="A38" s="21"/>
    </row>
    <row r="48" spans="1:15" x14ac:dyDescent="0.2">
      <c r="B48" s="1"/>
      <c r="C48" s="1"/>
      <c r="D48" s="1"/>
    </row>
    <row r="49" spans="2:13" x14ac:dyDescent="0.2">
      <c r="B49" s="1"/>
      <c r="C49" s="1"/>
      <c r="D49" s="1"/>
    </row>
    <row r="50" spans="2:13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3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3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13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3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x14ac:dyDescent="0.2">
      <c r="E102" s="1"/>
      <c r="F102" s="1"/>
      <c r="G102" s="1"/>
      <c r="H102" s="1"/>
      <c r="I102" s="1"/>
      <c r="J102" s="1"/>
      <c r="K102" s="1"/>
      <c r="L102" s="1"/>
      <c r="M102" s="1"/>
    </row>
    <row r="103" spans="2:13" x14ac:dyDescent="0.2">
      <c r="E103" s="1"/>
      <c r="F103" s="1"/>
      <c r="G103" s="1"/>
      <c r="H103" s="1"/>
      <c r="I103" s="1"/>
      <c r="J103" s="1"/>
      <c r="K103" s="1"/>
      <c r="L103" s="1"/>
      <c r="M103" s="1"/>
    </row>
    <row r="104" spans="2:13" x14ac:dyDescent="0.2">
      <c r="E104" s="1"/>
      <c r="F104" s="1"/>
      <c r="G104" s="1"/>
      <c r="H104" s="1"/>
      <c r="I104" s="1"/>
      <c r="J104" s="1"/>
      <c r="K104" s="1"/>
      <c r="L104" s="1"/>
      <c r="M104" s="1"/>
    </row>
    <row r="105" spans="2:13" x14ac:dyDescent="0.2">
      <c r="E105" s="1"/>
      <c r="F105" s="1"/>
      <c r="G105" s="1"/>
      <c r="H105" s="1"/>
      <c r="I105" s="1"/>
      <c r="J105" s="1"/>
      <c r="K105" s="1"/>
      <c r="L105" s="1"/>
      <c r="M105" s="1"/>
    </row>
    <row r="106" spans="2:13" x14ac:dyDescent="0.2">
      <c r="E106" s="1"/>
      <c r="F106" s="1"/>
      <c r="G106" s="1"/>
      <c r="H106" s="1"/>
      <c r="I106" s="1"/>
      <c r="J106" s="1"/>
      <c r="K106" s="1"/>
      <c r="L106" s="1"/>
      <c r="M106" s="1"/>
    </row>
    <row r="107" spans="2:13" x14ac:dyDescent="0.2">
      <c r="E107" s="1"/>
      <c r="F107" s="1"/>
      <c r="G107" s="1"/>
      <c r="H107" s="1"/>
      <c r="I107" s="1"/>
      <c r="J107" s="1"/>
      <c r="K107" s="1"/>
      <c r="L107" s="1"/>
      <c r="M107" s="1"/>
    </row>
    <row r="108" spans="2:13" x14ac:dyDescent="0.2">
      <c r="E108" s="1"/>
      <c r="F108" s="1"/>
      <c r="G108" s="1"/>
      <c r="H108" s="1"/>
      <c r="I108" s="1"/>
      <c r="J108" s="1"/>
      <c r="K108" s="1"/>
      <c r="L108" s="1"/>
      <c r="M108" s="1"/>
    </row>
    <row r="109" spans="2:13" x14ac:dyDescent="0.2">
      <c r="E109" s="1"/>
      <c r="F109" s="1"/>
      <c r="G109" s="1"/>
      <c r="H109" s="1"/>
      <c r="I109" s="1"/>
      <c r="J109" s="1"/>
      <c r="K109" s="1"/>
      <c r="L109" s="1"/>
      <c r="M109" s="1"/>
    </row>
    <row r="110" spans="2:13" x14ac:dyDescent="0.2">
      <c r="E110" s="1"/>
      <c r="F110" s="1"/>
      <c r="G110" s="1"/>
      <c r="H110" s="1"/>
      <c r="I110" s="1"/>
      <c r="J110" s="1"/>
      <c r="K110" s="1"/>
      <c r="L110" s="1"/>
      <c r="M110" s="1"/>
    </row>
    <row r="111" spans="2:13" x14ac:dyDescent="0.2">
      <c r="E111" s="1"/>
      <c r="F111" s="1"/>
      <c r="G111" s="1"/>
      <c r="H111" s="1"/>
      <c r="I111" s="1"/>
      <c r="J111" s="1"/>
      <c r="K111" s="1"/>
      <c r="L111" s="1"/>
      <c r="M111" s="1"/>
    </row>
    <row r="112" spans="2:13" x14ac:dyDescent="0.2">
      <c r="E112" s="1"/>
      <c r="F112" s="1"/>
      <c r="G112" s="1"/>
      <c r="H112" s="1"/>
      <c r="I112" s="1"/>
      <c r="J112" s="1"/>
      <c r="K112" s="1"/>
      <c r="L112" s="1"/>
      <c r="M112" s="1"/>
    </row>
    <row r="113" spans="2:13" x14ac:dyDescent="0.2">
      <c r="E113" s="1"/>
      <c r="F113" s="1"/>
      <c r="G113" s="1"/>
      <c r="H113" s="1"/>
      <c r="I113" s="1"/>
      <c r="J113" s="1"/>
      <c r="K113" s="1"/>
      <c r="L113" s="1"/>
      <c r="M113" s="1"/>
    </row>
    <row r="114" spans="2:13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2:13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2:13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2:13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2:13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2:13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2:13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2:13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2:13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2:13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2:13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2:13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2:13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2:13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2:13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2:13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2:13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2:13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2:13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2:13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2:13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2:13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2:13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2:13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2:13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2:13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2:13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2:13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2:13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2:13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2:13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2:13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2:13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2:13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2:13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2:13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2:13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2:13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2:13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2:13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2:13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2:13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2:13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2:13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2:13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2:13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2:13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2:13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2:13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2:13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2:13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2:13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2:13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2:13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2:13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2:13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2:13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2:13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2:13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2:13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2:13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2:13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2:13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2:13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2:13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2:13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2:13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2:13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2:13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2:13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2:13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2:13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2:13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2:13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2:13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2:13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2:13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2:13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2:13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2:13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2:13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2:13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2:13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2:13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2:13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2:13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2:13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2:13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2:13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2:13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2:13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2:13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2:13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2:13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2:13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2:13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2:13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2:13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2:13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2:13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2:13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2:13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2:13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2:13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2:13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2:13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2:13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2:13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2:13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2:13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2:13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2:13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2:13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2:13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2:13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2:13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2:13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2:13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2:13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2:13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2:13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2:13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2:13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2:13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2:13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2:13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2:13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2:13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2:13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2:13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2:13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2:13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2:13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2:13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2:13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2:13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2:13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2:13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2:13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2:13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2:13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2:13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2:13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2:13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2:13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2:13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2:13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2:13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2:13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2:13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2:13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2:13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2:13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2:13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2:13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2:13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2:13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2:13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2:13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2:13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2:13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2:13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2:13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2:13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2:13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2:13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2:13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2:13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2:13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2:13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2:13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2:13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2:13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2:13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2:13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2:13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2:13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2:13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2:13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2:13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2:13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2:13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2:13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2:13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2:13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2:13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2:13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2:13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2:13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2:13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2:13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2:13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2:13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2:13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2:13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2:13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2:13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2:13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2:13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2:13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2:13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2:13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2:13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2:13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2:13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2:13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2:13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2:13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2:13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2:13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2:13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2:13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2:13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2:13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2:13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2:13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2:13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2:13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2:13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2:13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2:13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2:13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2:13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2:13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2:13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2:13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2:13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2:13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2:13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2:13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2:13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2:13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2:13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2:13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2:13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2:13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2:13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2:13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2:13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2:13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2:13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2:13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2:13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2:13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2:13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2:13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2:13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2:13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2:13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2:13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2:13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2:13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2:13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2:13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2:13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2:13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2:13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</sheetData>
  <mergeCells count="6">
    <mergeCell ref="O4:O5"/>
    <mergeCell ref="B4:F4"/>
    <mergeCell ref="G4:K4"/>
    <mergeCell ref="L4:L5"/>
    <mergeCell ref="M4:M5"/>
    <mergeCell ref="N4:N5"/>
  </mergeCells>
  <pageMargins left="0.11811023622047245" right="0.11811023622047245" top="0.15748031496062992" bottom="0.15748031496062992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Мартынова Наталья Валентиновна</cp:lastModifiedBy>
  <cp:lastPrinted>2020-11-12T09:30:30Z</cp:lastPrinted>
  <dcterms:created xsi:type="dcterms:W3CDTF">2017-12-06T04:10:52Z</dcterms:created>
  <dcterms:modified xsi:type="dcterms:W3CDTF">2020-11-13T08:13:20Z</dcterms:modified>
</cp:coreProperties>
</file>