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5970"/>
  </bookViews>
  <sheets>
    <sheet name="Лист1" sheetId="1" r:id="rId1"/>
  </sheets>
  <definedNames>
    <definedName name="_xlnm.Print_Area" localSheetId="0">Лист1!$A$1:$O$39</definedName>
  </definedNames>
  <calcPr calcId="145621"/>
</workbook>
</file>

<file path=xl/calcChain.xml><?xml version="1.0" encoding="utf-8"?>
<calcChain xmlns="http://schemas.openxmlformats.org/spreadsheetml/2006/main">
  <c r="K29" i="1" l="1"/>
  <c r="K28" i="1"/>
  <c r="K11" i="1"/>
  <c r="K25" i="1"/>
  <c r="K27" i="1"/>
  <c r="K31" i="1"/>
  <c r="K33" i="1"/>
  <c r="K34" i="1"/>
  <c r="K35" i="1"/>
  <c r="K37" i="1"/>
  <c r="K38" i="1"/>
  <c r="K39" i="1"/>
  <c r="K13" i="1"/>
  <c r="K17" i="1"/>
  <c r="K18" i="1"/>
  <c r="K20" i="1"/>
  <c r="K21" i="1"/>
  <c r="K23" i="1"/>
  <c r="H19" i="1" l="1"/>
  <c r="I19" i="1"/>
  <c r="J19" i="1"/>
  <c r="G19" i="1"/>
  <c r="K19" i="1" l="1"/>
  <c r="M21" i="1"/>
  <c r="L21" i="1"/>
  <c r="M20" i="1"/>
  <c r="O20" i="1" l="1"/>
  <c r="O21" i="1"/>
  <c r="N21" i="1"/>
  <c r="M12" i="1"/>
  <c r="M13" i="1"/>
  <c r="M14" i="1"/>
  <c r="M17" i="1"/>
  <c r="M18" i="1"/>
  <c r="M19" i="1"/>
  <c r="M23" i="1"/>
  <c r="M24" i="1"/>
  <c r="M25" i="1"/>
  <c r="M27" i="1"/>
  <c r="M28" i="1"/>
  <c r="M30" i="1"/>
  <c r="M31" i="1"/>
  <c r="M33" i="1"/>
  <c r="M34" i="1"/>
  <c r="M35" i="1"/>
  <c r="M37" i="1"/>
  <c r="M38" i="1"/>
  <c r="M39" i="1"/>
  <c r="J32" i="1"/>
  <c r="J29" i="1"/>
  <c r="J26" i="1"/>
  <c r="J16" i="1"/>
  <c r="J11" i="1"/>
  <c r="J8" i="1" s="1"/>
  <c r="G32" i="1"/>
  <c r="G29" i="1"/>
  <c r="G26" i="1"/>
  <c r="G16" i="1"/>
  <c r="G11" i="1"/>
  <c r="G8" i="1" l="1"/>
  <c r="J9" i="1"/>
  <c r="J6" i="1"/>
  <c r="G6" i="1" l="1"/>
  <c r="G9" i="1"/>
  <c r="M32" i="1"/>
  <c r="M29" i="1"/>
  <c r="M26" i="1"/>
  <c r="M16" i="1"/>
  <c r="N19" i="1" l="1"/>
  <c r="O19" i="1"/>
  <c r="K24" i="1" l="1"/>
  <c r="H29" i="1" l="1"/>
  <c r="L18" i="1" l="1"/>
  <c r="L39" i="1" l="1"/>
  <c r="L37" i="1"/>
  <c r="L35" i="1"/>
  <c r="O34" i="1"/>
  <c r="L33" i="1"/>
  <c r="I32" i="1"/>
  <c r="H32" i="1"/>
  <c r="K32" i="1" s="1"/>
  <c r="L31" i="1"/>
  <c r="O31" i="1"/>
  <c r="L30" i="1"/>
  <c r="O30" i="1"/>
  <c r="I29" i="1"/>
  <c r="L28" i="1"/>
  <c r="L27" i="1"/>
  <c r="I26" i="1"/>
  <c r="H26" i="1"/>
  <c r="K26" i="1" s="1"/>
  <c r="L25" i="1"/>
  <c r="L24" i="1"/>
  <c r="L23" i="1"/>
  <c r="L19" i="1"/>
  <c r="N18" i="1"/>
  <c r="L17" i="1"/>
  <c r="N17" i="1"/>
  <c r="I16" i="1"/>
  <c r="H16" i="1"/>
  <c r="L14" i="1"/>
  <c r="O14" i="1"/>
  <c r="L13" i="1"/>
  <c r="O13" i="1"/>
  <c r="L12" i="1"/>
  <c r="N12" i="1"/>
  <c r="I11" i="1"/>
  <c r="I8" i="1" s="1"/>
  <c r="H11" i="1"/>
  <c r="K16" i="1" l="1"/>
  <c r="H8" i="1"/>
  <c r="K8" i="1" s="1"/>
  <c r="O32" i="1"/>
  <c r="I9" i="1"/>
  <c r="L16" i="1"/>
  <c r="O23" i="1"/>
  <c r="O25" i="1"/>
  <c r="M11" i="1"/>
  <c r="O35" i="1"/>
  <c r="O37" i="1"/>
  <c r="O38" i="1"/>
  <c r="O39" i="1"/>
  <c r="O33" i="1"/>
  <c r="O27" i="1"/>
  <c r="O28" i="1"/>
  <c r="I6" i="1"/>
  <c r="L8" i="1"/>
  <c r="L11" i="1"/>
  <c r="O12" i="1"/>
  <c r="N13" i="1"/>
  <c r="N14" i="1"/>
  <c r="O17" i="1"/>
  <c r="O18" i="1"/>
  <c r="N23" i="1"/>
  <c r="N25" i="1"/>
  <c r="L26" i="1"/>
  <c r="N27" i="1"/>
  <c r="N28" i="1"/>
  <c r="L29" i="1"/>
  <c r="N30" i="1"/>
  <c r="N31" i="1"/>
  <c r="L32" i="1"/>
  <c r="N33" i="1"/>
  <c r="N35" i="1"/>
  <c r="N37" i="1"/>
  <c r="N39" i="1"/>
  <c r="M8" i="1"/>
  <c r="H6" i="1" l="1"/>
  <c r="K6" i="1" s="1"/>
  <c r="N6" i="1" s="1"/>
  <c r="H9" i="1"/>
  <c r="K9" i="1" s="1"/>
  <c r="N26" i="1"/>
  <c r="O16" i="1"/>
  <c r="N16" i="1"/>
  <c r="O29" i="1"/>
  <c r="N32" i="1"/>
  <c r="O26" i="1"/>
  <c r="M9" i="1"/>
  <c r="N29" i="1"/>
  <c r="L9" i="1"/>
  <c r="O8" i="1"/>
  <c r="M6" i="1"/>
  <c r="N11" i="1"/>
  <c r="N8" i="1"/>
  <c r="O11" i="1"/>
  <c r="L6" i="1"/>
  <c r="O6" i="1" l="1"/>
  <c r="N9" i="1"/>
  <c r="O9" i="1"/>
  <c r="N24" i="1" l="1"/>
  <c r="O24" i="1"/>
</calcChain>
</file>

<file path=xl/sharedStrings.xml><?xml version="1.0" encoding="utf-8"?>
<sst xmlns="http://schemas.openxmlformats.org/spreadsheetml/2006/main" count="61" uniqueCount="38">
  <si>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</si>
  <si>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</si>
  <si>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</si>
  <si>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</si>
  <si>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</si>
  <si>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</si>
  <si>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</si>
  <si>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</si>
  <si>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</si>
  <si>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</si>
  <si>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</si>
  <si>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</si>
  <si>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</si>
  <si>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</si>
  <si>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</si>
  <si>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</si>
  <si>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</si>
  <si>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</si>
  <si>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</si>
  <si>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</si>
  <si>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</si>
  <si>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</si>
  <si>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</si>
  <si>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</si>
  <si>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</si>
  <si>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</si>
  <si>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</si>
  <si>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</si>
  <si>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</si>
  <si>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Межрайонные по КН</t>
  </si>
  <si>
    <t>Страховые взносы на обязательное социальное страхование в РФ</t>
  </si>
  <si>
    <t>2020 год</t>
  </si>
  <si>
    <t>2021 год</t>
  </si>
  <si>
    <t>На 01.11.2020г.</t>
  </si>
  <si>
    <t>На 01.11.2021г. без переданных</t>
  </si>
  <si>
    <t>На 01.11.2021г.</t>
  </si>
  <si>
    <t>На 01.11.2020г. без переданных</t>
  </si>
  <si>
    <t xml:space="preserve">      НДФЛ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</si>
</sst>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8" fillId="0" borderId="1" xfId="1" applyFont="1" applyFill="1" applyBorder="1" applyAlignment="1">
      <alignment wrapText="1" shrinkToFit="1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49" fontId="1" fillId="0" borderId="1" xfId="1" applyNumberFormat="1" applyFill="1" applyBorder="1" applyAlignment="1">
      <alignment horizontal="center"/>
    </xf>
    <xf numFmtId="0" fontId="0" fillId="0" borderId="0" xfId="1" applyFont="1" applyFill="1"/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164" fontId="9" fillId="0" borderId="1" xfId="1" applyNumberFormat="1" applyFont="1" applyFill="1" applyBorder="1"/>
    <xf numFmtId="164" fontId="10" fillId="0" borderId="1" xfId="1" applyNumberFormat="1" applyFont="1" applyFill="1" applyBorder="1"/>
    <xf numFmtId="49" fontId="10" fillId="0" borderId="1" xfId="1" applyNumberFormat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/>
    <xf numFmtId="49" fontId="1" fillId="0" borderId="1" xfId="1" applyNumberFormat="1" applyFont="1" applyFill="1" applyBorder="1" applyAlignment="1">
      <alignment horizontal="center"/>
    </xf>
    <xf numFmtId="164" fontId="1" fillId="0" borderId="1" xfId="1" applyNumberFormat="1" applyFill="1" applyBorder="1"/>
    <xf numFmtId="164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right"/>
    </xf>
    <xf numFmtId="49" fontId="1" fillId="0" borderId="1" xfId="1" applyNumberFormat="1" applyFill="1" applyBorder="1" applyAlignment="1">
      <alignment horizontal="right"/>
    </xf>
    <xf numFmtId="49" fontId="1" fillId="0" borderId="1" xfId="1" applyNumberFormat="1" applyFill="1" applyBorder="1" applyAlignment="1">
      <alignment horizontal="center"/>
    </xf>
    <xf numFmtId="164" fontId="5" fillId="0" borderId="1" xfId="1" applyNumberFormat="1" applyFont="1" applyFill="1" applyBorder="1"/>
    <xf numFmtId="164" fontId="6" fillId="0" borderId="1" xfId="1" applyNumberFormat="1" applyFont="1" applyFill="1" applyBorder="1"/>
    <xf numFmtId="164" fontId="1" fillId="0" borderId="1" xfId="1" applyNumberFormat="1" applyFont="1" applyFill="1" applyBorder="1"/>
    <xf numFmtId="164" fontId="1" fillId="0" borderId="1" xfId="1" applyNumberFormat="1" applyFill="1" applyBorder="1"/>
    <xf numFmtId="164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/>
    <xf numFmtId="164" fontId="6" fillId="0" borderId="1" xfId="1" applyNumberFormat="1" applyFont="1" applyFill="1" applyBorder="1"/>
    <xf numFmtId="164" fontId="1" fillId="0" borderId="1" xfId="1" applyNumberFormat="1" applyFont="1" applyFill="1" applyBorder="1"/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75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1" sqref="D21"/>
    </sheetView>
  </sheetViews>
  <sheetFormatPr defaultColWidth="9.140625" defaultRowHeight="12.75" x14ac:dyDescent="0.2"/>
  <cols>
    <col min="1" max="1" width="33.28515625" style="1" customWidth="1"/>
    <col min="2" max="2" width="12.140625" style="2" customWidth="1"/>
    <col min="3" max="3" width="9.42578125" style="2" customWidth="1"/>
    <col min="4" max="5" width="8.140625" style="2" customWidth="1"/>
    <col min="6" max="7" width="13.28515625" style="2" customWidth="1"/>
    <col min="8" max="8" width="10.140625" style="2" customWidth="1"/>
    <col min="9" max="10" width="9" style="2" customWidth="1"/>
    <col min="11" max="11" width="13.85546875" style="2" customWidth="1"/>
    <col min="12" max="12" width="11.7109375" style="2" customWidth="1"/>
    <col min="13" max="13" width="11.5703125" style="2" customWidth="1"/>
    <col min="14" max="14" width="11.28515625" style="1" customWidth="1"/>
    <col min="15" max="15" width="11.7109375" style="1" customWidth="1"/>
    <col min="16" max="16384" width="9.140625" style="1"/>
  </cols>
  <sheetData>
    <row r="2" spans="1:15" x14ac:dyDescent="0.2">
      <c r="B2" s="2" t="s">
        <v>0</v>
      </c>
    </row>
    <row r="4" spans="1:15" ht="15" x14ac:dyDescent="0.25">
      <c r="A4" s="3"/>
      <c r="B4" s="48" t="s">
        <v>31</v>
      </c>
      <c r="C4" s="49"/>
      <c r="D4" s="49"/>
      <c r="E4" s="49"/>
      <c r="F4" s="49"/>
      <c r="G4" s="48" t="s">
        <v>32</v>
      </c>
      <c r="H4" s="49"/>
      <c r="I4" s="49"/>
      <c r="J4" s="49"/>
      <c r="K4" s="49"/>
      <c r="L4" s="50" t="s">
        <v>1</v>
      </c>
      <c r="M4" s="46" t="s">
        <v>2</v>
      </c>
      <c r="N4" s="52" t="s">
        <v>3</v>
      </c>
      <c r="O4" s="46" t="s">
        <v>2</v>
      </c>
    </row>
    <row r="5" spans="1:15" ht="60" x14ac:dyDescent="0.25">
      <c r="A5" s="3" t="s">
        <v>4</v>
      </c>
      <c r="B5" s="4" t="s">
        <v>33</v>
      </c>
      <c r="C5" s="5" t="s">
        <v>5</v>
      </c>
      <c r="D5" s="6" t="s">
        <v>6</v>
      </c>
      <c r="E5" s="6" t="s">
        <v>29</v>
      </c>
      <c r="F5" s="4" t="s">
        <v>36</v>
      </c>
      <c r="G5" s="4" t="s">
        <v>35</v>
      </c>
      <c r="H5" s="5" t="s">
        <v>5</v>
      </c>
      <c r="I5" s="6" t="s">
        <v>6</v>
      </c>
      <c r="J5" s="6" t="s">
        <v>29</v>
      </c>
      <c r="K5" s="4" t="s">
        <v>34</v>
      </c>
      <c r="L5" s="51"/>
      <c r="M5" s="47"/>
      <c r="N5" s="52"/>
      <c r="O5" s="47"/>
    </row>
    <row r="6" spans="1:15" ht="45" customHeight="1" x14ac:dyDescent="0.2">
      <c r="A6" s="19" t="s">
        <v>7</v>
      </c>
      <c r="B6" s="41">
        <v>173162.8</v>
      </c>
      <c r="C6" s="41">
        <v>64966.6</v>
      </c>
      <c r="D6" s="41">
        <v>3083.7</v>
      </c>
      <c r="E6" s="41">
        <v>9534</v>
      </c>
      <c r="F6" s="41">
        <v>95578.500000000015</v>
      </c>
      <c r="G6" s="41">
        <f>G8+G39</f>
        <v>242371.7</v>
      </c>
      <c r="H6" s="41">
        <f t="shared" ref="H6:I6" si="0">H8+H39</f>
        <v>128122.3</v>
      </c>
      <c r="I6" s="41">
        <f t="shared" si="0"/>
        <v>1583</v>
      </c>
      <c r="J6" s="41">
        <f t="shared" ref="J6" si="1">J8+J39</f>
        <v>7856.7999999999993</v>
      </c>
      <c r="K6" s="41">
        <f t="shared" ref="K6:K23" si="2">G6-H6-I6-J6</f>
        <v>104809.60000000001</v>
      </c>
      <c r="L6" s="7">
        <f>G6/B6</f>
        <v>1.3996753344251769</v>
      </c>
      <c r="M6" s="8">
        <f>G6-B6</f>
        <v>69208.900000000023</v>
      </c>
      <c r="N6" s="7">
        <f>K6/F6</f>
        <v>1.0965813441307406</v>
      </c>
      <c r="O6" s="8">
        <f>K6-F6</f>
        <v>9231.0999999999913</v>
      </c>
    </row>
    <row r="7" spans="1:15" x14ac:dyDescent="0.2">
      <c r="A7" s="3" t="s">
        <v>8</v>
      </c>
      <c r="B7" s="40"/>
      <c r="C7" s="40"/>
      <c r="D7" s="40"/>
      <c r="E7" s="40"/>
      <c r="F7" s="40"/>
      <c r="G7" s="45"/>
      <c r="H7" s="45"/>
      <c r="I7" s="45"/>
      <c r="J7" s="45"/>
      <c r="K7" s="41"/>
      <c r="L7" s="7"/>
      <c r="M7" s="8"/>
      <c r="N7" s="7"/>
      <c r="O7" s="8"/>
    </row>
    <row r="8" spans="1:15" ht="25.5" x14ac:dyDescent="0.2">
      <c r="A8" s="19" t="s">
        <v>9</v>
      </c>
      <c r="B8" s="41">
        <v>134679</v>
      </c>
      <c r="C8" s="41">
        <v>64966.6</v>
      </c>
      <c r="D8" s="41">
        <v>3083.7</v>
      </c>
      <c r="E8" s="41">
        <v>9534</v>
      </c>
      <c r="F8" s="41">
        <v>57094.700000000012</v>
      </c>
      <c r="G8" s="41">
        <f t="shared" ref="G8" si="3">G11+G38</f>
        <v>202761.2</v>
      </c>
      <c r="H8" s="41">
        <f t="shared" ref="H8:I8" si="4">H11+H38</f>
        <v>128123</v>
      </c>
      <c r="I8" s="41">
        <f t="shared" si="4"/>
        <v>1583</v>
      </c>
      <c r="J8" s="41">
        <f t="shared" ref="J8" si="5">J11+J38</f>
        <v>7856.7999999999993</v>
      </c>
      <c r="K8" s="41">
        <f t="shared" si="2"/>
        <v>65198.400000000009</v>
      </c>
      <c r="L8" s="7">
        <f>G8/B8</f>
        <v>1.5055145939604542</v>
      </c>
      <c r="M8" s="8">
        <f>G8-B8</f>
        <v>68082.200000000012</v>
      </c>
      <c r="N8" s="7">
        <f>K8/F8</f>
        <v>1.1419343651862606</v>
      </c>
      <c r="O8" s="8">
        <f>K8-F8</f>
        <v>8103.6999999999971</v>
      </c>
    </row>
    <row r="9" spans="1:15" ht="38.25" x14ac:dyDescent="0.2">
      <c r="A9" s="19" t="s">
        <v>10</v>
      </c>
      <c r="B9" s="41">
        <v>84864.3</v>
      </c>
      <c r="C9" s="41">
        <v>19695.099999999999</v>
      </c>
      <c r="D9" s="41">
        <v>3083.7</v>
      </c>
      <c r="E9" s="41">
        <v>6678.2</v>
      </c>
      <c r="F9" s="41">
        <v>55407.300000000017</v>
      </c>
      <c r="G9" s="41">
        <f t="shared" ref="G9" si="6">G8-G29</f>
        <v>118934.00000000001</v>
      </c>
      <c r="H9" s="41">
        <f t="shared" ref="H9:I9" si="7">H8-H29</f>
        <v>52784.7</v>
      </c>
      <c r="I9" s="41">
        <f t="shared" si="7"/>
        <v>1583</v>
      </c>
      <c r="J9" s="41">
        <f t="shared" ref="J9" si="8">J8-J29</f>
        <v>2488.3999999999996</v>
      </c>
      <c r="K9" s="41">
        <f t="shared" si="2"/>
        <v>62077.900000000016</v>
      </c>
      <c r="L9" s="7">
        <f>G9/B9</f>
        <v>1.4014609205519872</v>
      </c>
      <c r="M9" s="8">
        <f>G9-B9</f>
        <v>34069.700000000012</v>
      </c>
      <c r="N9" s="7">
        <f>K9/F9</f>
        <v>1.1203920783001518</v>
      </c>
      <c r="O9" s="8">
        <f>K9-F9</f>
        <v>6670.5999999999985</v>
      </c>
    </row>
    <row r="10" spans="1:15" x14ac:dyDescent="0.2">
      <c r="A10" s="3" t="s">
        <v>8</v>
      </c>
      <c r="B10" s="40"/>
      <c r="C10" s="40"/>
      <c r="D10" s="40"/>
      <c r="E10" s="40"/>
      <c r="F10" s="40"/>
      <c r="G10" s="45"/>
      <c r="H10" s="45"/>
      <c r="I10" s="45"/>
      <c r="J10" s="45"/>
      <c r="K10" s="41"/>
      <c r="L10" s="7"/>
      <c r="M10" s="8"/>
      <c r="N10" s="7"/>
      <c r="O10" s="8"/>
    </row>
    <row r="11" spans="1:15" ht="47.25" x14ac:dyDescent="0.25">
      <c r="A11" s="20" t="s">
        <v>11</v>
      </c>
      <c r="B11" s="41">
        <v>134679</v>
      </c>
      <c r="C11" s="41">
        <v>64966.6</v>
      </c>
      <c r="D11" s="41">
        <v>3083.7</v>
      </c>
      <c r="E11" s="41">
        <v>9534</v>
      </c>
      <c r="F11" s="41">
        <v>57094.700000000012</v>
      </c>
      <c r="G11" s="41">
        <f t="shared" ref="G11" si="9">SUM(G12:G13)</f>
        <v>202737.2</v>
      </c>
      <c r="H11" s="41">
        <f t="shared" ref="H11:I11" si="10">SUM(H12:H13)</f>
        <v>128123</v>
      </c>
      <c r="I11" s="41">
        <f t="shared" si="10"/>
        <v>1583</v>
      </c>
      <c r="J11" s="41">
        <f t="shared" ref="J11:K11" si="11">SUM(J12:J13)</f>
        <v>7856.7999999999993</v>
      </c>
      <c r="K11" s="41">
        <f t="shared" si="11"/>
        <v>65174.3</v>
      </c>
      <c r="L11" s="7">
        <f>G11/B11</f>
        <v>1.5053363924591066</v>
      </c>
      <c r="M11" s="8">
        <f>G11-B11</f>
        <v>68058.200000000012</v>
      </c>
      <c r="N11" s="7">
        <f>K11/F11</f>
        <v>1.1415122594566569</v>
      </c>
      <c r="O11" s="8">
        <f>K11-F11</f>
        <v>8079.5999999999913</v>
      </c>
    </row>
    <row r="12" spans="1:15" s="15" customFormat="1" x14ac:dyDescent="0.2">
      <c r="A12" s="21" t="s">
        <v>12</v>
      </c>
      <c r="B12" s="43">
        <v>93519.1</v>
      </c>
      <c r="C12" s="43">
        <v>63837.4</v>
      </c>
      <c r="D12" s="43">
        <v>1833.9</v>
      </c>
      <c r="E12" s="43">
        <v>8360.2999999999993</v>
      </c>
      <c r="F12" s="45">
        <v>19487.500000000004</v>
      </c>
      <c r="G12" s="43">
        <v>155480.6</v>
      </c>
      <c r="H12" s="43">
        <v>124244.4</v>
      </c>
      <c r="I12" s="43">
        <v>1019.8</v>
      </c>
      <c r="J12" s="43">
        <v>7432.9</v>
      </c>
      <c r="K12" s="41">
        <v>22783.4</v>
      </c>
      <c r="L12" s="22">
        <f>G12/B12</f>
        <v>1.6625544942156201</v>
      </c>
      <c r="M12" s="8">
        <f>G12-B12</f>
        <v>61961.5</v>
      </c>
      <c r="N12" s="22">
        <f>K12/F12</f>
        <v>1.1691289288005131</v>
      </c>
      <c r="O12" s="23">
        <f>K12-F12</f>
        <v>3295.8999999999978</v>
      </c>
    </row>
    <row r="13" spans="1:15" x14ac:dyDescent="0.2">
      <c r="A13" s="9" t="s">
        <v>13</v>
      </c>
      <c r="B13" s="40">
        <v>41159.9</v>
      </c>
      <c r="C13" s="40">
        <v>1129.2</v>
      </c>
      <c r="D13" s="40">
        <v>1249.8</v>
      </c>
      <c r="E13" s="40">
        <v>1173.7</v>
      </c>
      <c r="F13" s="45">
        <v>37607.200000000004</v>
      </c>
      <c r="G13" s="45">
        <v>47256.6</v>
      </c>
      <c r="H13" s="45">
        <v>3878.6</v>
      </c>
      <c r="I13" s="45">
        <v>563.20000000000005</v>
      </c>
      <c r="J13" s="45">
        <v>423.9</v>
      </c>
      <c r="K13" s="41">
        <f t="shared" si="2"/>
        <v>42390.9</v>
      </c>
      <c r="L13" s="7">
        <f>G13/B13</f>
        <v>1.148122322940532</v>
      </c>
      <c r="M13" s="8">
        <f>G13-B13</f>
        <v>6096.6999999999971</v>
      </c>
      <c r="N13" s="7">
        <f>K13/F13</f>
        <v>1.1272017060562871</v>
      </c>
      <c r="O13" s="8">
        <f>K13-F13</f>
        <v>4783.6999999999971</v>
      </c>
    </row>
    <row r="14" spans="1:15" x14ac:dyDescent="0.2">
      <c r="A14" s="9" t="s">
        <v>14</v>
      </c>
      <c r="B14" s="40">
        <v>8252.7999999999993</v>
      </c>
      <c r="C14" s="40">
        <v>5.7</v>
      </c>
      <c r="D14" s="40">
        <v>0</v>
      </c>
      <c r="E14" s="40">
        <v>0</v>
      </c>
      <c r="F14" s="45">
        <v>8247.0999999999985</v>
      </c>
      <c r="G14" s="45">
        <v>8936.1</v>
      </c>
      <c r="H14" s="45">
        <v>4.0999999999999996</v>
      </c>
      <c r="I14" s="45">
        <v>-0.5</v>
      </c>
      <c r="J14" s="45">
        <v>-0.3</v>
      </c>
      <c r="K14" s="41">
        <v>8932.7000000000007</v>
      </c>
      <c r="L14" s="7">
        <f>G14/B14</f>
        <v>1.0827961419154712</v>
      </c>
      <c r="M14" s="8">
        <f>G14-B14</f>
        <v>683.30000000000109</v>
      </c>
      <c r="N14" s="7">
        <f>K14/F14</f>
        <v>1.0831322525493812</v>
      </c>
      <c r="O14" s="8">
        <f>K14-F14</f>
        <v>685.60000000000218</v>
      </c>
    </row>
    <row r="15" spans="1:15" x14ac:dyDescent="0.2">
      <c r="A15" s="3" t="s">
        <v>15</v>
      </c>
      <c r="B15" s="40"/>
      <c r="C15" s="40"/>
      <c r="D15" s="40"/>
      <c r="E15" s="40"/>
      <c r="F15" s="40"/>
      <c r="G15" s="27"/>
      <c r="H15" s="27"/>
      <c r="I15" s="27"/>
      <c r="J15" s="27"/>
      <c r="K15" s="26"/>
      <c r="L15" s="7"/>
      <c r="M15" s="8"/>
      <c r="N15" s="7"/>
      <c r="O15" s="8"/>
    </row>
    <row r="16" spans="1:15" x14ac:dyDescent="0.2">
      <c r="A16" s="10" t="s">
        <v>16</v>
      </c>
      <c r="B16" s="41">
        <v>9329.3000000000011</v>
      </c>
      <c r="C16" s="41">
        <v>1155</v>
      </c>
      <c r="D16" s="41">
        <v>1385</v>
      </c>
      <c r="E16" s="41">
        <v>1374</v>
      </c>
      <c r="F16" s="41">
        <v>5415.3000000000011</v>
      </c>
      <c r="G16" s="41">
        <f t="shared" ref="G16" si="12">SUM(G17:G18)</f>
        <v>13752.9</v>
      </c>
      <c r="H16" s="41">
        <f t="shared" ref="H16:I16" si="13">SUM(H17:H18)</f>
        <v>4062</v>
      </c>
      <c r="I16" s="41">
        <f t="shared" si="13"/>
        <v>591.20000000000005</v>
      </c>
      <c r="J16" s="41">
        <f t="shared" ref="J16" si="14">SUM(J17:J18)</f>
        <v>497.20000000000005</v>
      </c>
      <c r="K16" s="41">
        <f t="shared" si="2"/>
        <v>8602.4999999999982</v>
      </c>
      <c r="L16" s="7">
        <f>G16/B16</f>
        <v>1.4741620485995732</v>
      </c>
      <c r="M16" s="8">
        <f t="shared" ref="M16:M21" si="15">G16-B16</f>
        <v>4423.5999999999985</v>
      </c>
      <c r="N16" s="7">
        <f>K16/F16</f>
        <v>1.5885546507118713</v>
      </c>
      <c r="O16" s="8">
        <f t="shared" ref="O16:O21" si="16">K16-F16</f>
        <v>3187.1999999999971</v>
      </c>
    </row>
    <row r="17" spans="1:15" s="15" customFormat="1" x14ac:dyDescent="0.2">
      <c r="A17" s="21" t="s">
        <v>12</v>
      </c>
      <c r="B17" s="43">
        <v>735.1</v>
      </c>
      <c r="C17" s="43">
        <v>31.5</v>
      </c>
      <c r="D17" s="43">
        <v>135.19999999999999</v>
      </c>
      <c r="E17" s="43">
        <v>199.6</v>
      </c>
      <c r="F17" s="45">
        <v>368.80000000000007</v>
      </c>
      <c r="G17" s="43">
        <v>1271.8</v>
      </c>
      <c r="H17" s="43">
        <v>191.4</v>
      </c>
      <c r="I17" s="43">
        <v>1.1000000000000001</v>
      </c>
      <c r="J17" s="43">
        <v>74.900000000000006</v>
      </c>
      <c r="K17" s="41">
        <f t="shared" si="2"/>
        <v>1004.4</v>
      </c>
      <c r="L17" s="13">
        <f>G17/B17</f>
        <v>1.7301047476533804</v>
      </c>
      <c r="M17" s="8">
        <f t="shared" si="15"/>
        <v>536.69999999999993</v>
      </c>
      <c r="N17" s="13">
        <f>K17/F17</f>
        <v>2.7234273318872013</v>
      </c>
      <c r="O17" s="23">
        <f t="shared" si="16"/>
        <v>635.59999999999991</v>
      </c>
    </row>
    <row r="18" spans="1:15" x14ac:dyDescent="0.2">
      <c r="A18" s="9" t="s">
        <v>13</v>
      </c>
      <c r="B18" s="40">
        <v>8594.2000000000007</v>
      </c>
      <c r="C18" s="40">
        <v>1123.5</v>
      </c>
      <c r="D18" s="40">
        <v>1249.8</v>
      </c>
      <c r="E18" s="40">
        <v>1174.4000000000001</v>
      </c>
      <c r="F18" s="45">
        <v>5046.5</v>
      </c>
      <c r="G18" s="45">
        <v>12481.1</v>
      </c>
      <c r="H18" s="45">
        <v>3870.6</v>
      </c>
      <c r="I18" s="45">
        <v>590.1</v>
      </c>
      <c r="J18" s="45">
        <v>422.3</v>
      </c>
      <c r="K18" s="41">
        <f t="shared" si="2"/>
        <v>7598.0999999999995</v>
      </c>
      <c r="L18" s="11">
        <f>G18/B18</f>
        <v>1.4522701356728955</v>
      </c>
      <c r="M18" s="8">
        <f t="shared" si="15"/>
        <v>3886.8999999999996</v>
      </c>
      <c r="N18" s="11">
        <f>K18/F18</f>
        <v>1.5056177548796195</v>
      </c>
      <c r="O18" s="8">
        <f t="shared" si="16"/>
        <v>2551.5999999999995</v>
      </c>
    </row>
    <row r="19" spans="1:15" x14ac:dyDescent="0.2">
      <c r="A19" s="10" t="s">
        <v>37</v>
      </c>
      <c r="B19" s="41">
        <v>18565.099999999999</v>
      </c>
      <c r="C19" s="41">
        <v>0</v>
      </c>
      <c r="D19" s="41">
        <v>0</v>
      </c>
      <c r="E19" s="41">
        <v>0</v>
      </c>
      <c r="F19" s="45">
        <v>18565.099999999999</v>
      </c>
      <c r="G19" s="41">
        <f>SUM(G20:G21)</f>
        <v>19392.8</v>
      </c>
      <c r="H19" s="41">
        <f t="shared" ref="H19:J19" si="17">SUM(H20:H21)</f>
        <v>2.2000000000000002</v>
      </c>
      <c r="I19" s="41">
        <f t="shared" si="17"/>
        <v>-1.7</v>
      </c>
      <c r="J19" s="41">
        <f t="shared" si="17"/>
        <v>-1.5</v>
      </c>
      <c r="K19" s="41">
        <f t="shared" si="2"/>
        <v>19393.8</v>
      </c>
      <c r="L19" s="7">
        <f>G19/B19</f>
        <v>1.0445836542760341</v>
      </c>
      <c r="M19" s="8">
        <f t="shared" si="15"/>
        <v>827.70000000000073</v>
      </c>
      <c r="N19" s="7">
        <f>K19/F19</f>
        <v>1.0446375187852477</v>
      </c>
      <c r="O19" s="8">
        <f t="shared" si="16"/>
        <v>828.70000000000073</v>
      </c>
    </row>
    <row r="20" spans="1:15" x14ac:dyDescent="0.2">
      <c r="A20" s="21" t="s">
        <v>12</v>
      </c>
      <c r="B20" s="39">
        <v>0</v>
      </c>
      <c r="C20" s="39">
        <v>0</v>
      </c>
      <c r="D20" s="39">
        <v>0</v>
      </c>
      <c r="E20" s="39">
        <v>0</v>
      </c>
      <c r="F20" s="45">
        <v>0</v>
      </c>
      <c r="G20" s="45">
        <v>117.8</v>
      </c>
      <c r="H20" s="45">
        <v>0</v>
      </c>
      <c r="I20" s="45">
        <v>0</v>
      </c>
      <c r="J20" s="45">
        <v>0</v>
      </c>
      <c r="K20" s="41">
        <f t="shared" si="2"/>
        <v>117.8</v>
      </c>
      <c r="L20" s="11"/>
      <c r="M20" s="8">
        <f t="shared" si="15"/>
        <v>117.8</v>
      </c>
      <c r="N20" s="11"/>
      <c r="O20" s="8">
        <f t="shared" si="16"/>
        <v>117.8</v>
      </c>
    </row>
    <row r="21" spans="1:15" x14ac:dyDescent="0.2">
      <c r="A21" s="9" t="s">
        <v>13</v>
      </c>
      <c r="B21" s="39">
        <v>18565.099999999999</v>
      </c>
      <c r="C21" s="39">
        <v>0</v>
      </c>
      <c r="D21" s="39">
        <v>0</v>
      </c>
      <c r="E21" s="39">
        <v>18565.099999999999</v>
      </c>
      <c r="F21" s="45">
        <v>18565.099999999999</v>
      </c>
      <c r="G21" s="45">
        <v>19275</v>
      </c>
      <c r="H21" s="45">
        <v>2.2000000000000002</v>
      </c>
      <c r="I21" s="45">
        <v>-1.7</v>
      </c>
      <c r="J21" s="45">
        <v>-1.5</v>
      </c>
      <c r="K21" s="41">
        <f t="shared" si="2"/>
        <v>19276</v>
      </c>
      <c r="L21" s="11">
        <f>G21/B21</f>
        <v>1.0382384150906809</v>
      </c>
      <c r="M21" s="8">
        <f t="shared" si="15"/>
        <v>709.90000000000146</v>
      </c>
      <c r="N21" s="11">
        <f>K21/F21</f>
        <v>1.0382922795998946</v>
      </c>
      <c r="O21" s="8">
        <f t="shared" si="16"/>
        <v>710.90000000000146</v>
      </c>
    </row>
    <row r="22" spans="1:15" x14ac:dyDescent="0.2">
      <c r="A22" s="10" t="s">
        <v>18</v>
      </c>
      <c r="B22" s="27"/>
      <c r="C22" s="27"/>
      <c r="D22" s="27"/>
      <c r="E22" s="27"/>
      <c r="F22" s="45"/>
      <c r="G22" s="27"/>
      <c r="H22" s="27"/>
      <c r="I22" s="27"/>
      <c r="J22" s="45"/>
      <c r="K22" s="26"/>
      <c r="L22" s="7"/>
      <c r="M22" s="8"/>
      <c r="N22" s="7"/>
      <c r="O22" s="8"/>
    </row>
    <row r="23" spans="1:15" x14ac:dyDescent="0.2">
      <c r="A23" s="9" t="s">
        <v>13</v>
      </c>
      <c r="B23" s="38">
        <v>3335.8</v>
      </c>
      <c r="C23" s="32">
        <v>0</v>
      </c>
      <c r="D23" s="32">
        <v>0</v>
      </c>
      <c r="E23" s="32">
        <v>0</v>
      </c>
      <c r="F23" s="33">
        <v>3335.8</v>
      </c>
      <c r="G23" s="44">
        <v>4370.2</v>
      </c>
      <c r="H23" s="45">
        <v>0</v>
      </c>
      <c r="I23" s="45">
        <v>0</v>
      </c>
      <c r="J23" s="45">
        <v>0</v>
      </c>
      <c r="K23" s="41">
        <f t="shared" si="2"/>
        <v>4370.2</v>
      </c>
      <c r="L23" s="7">
        <f t="shared" ref="L23:L33" si="18">G23/B23</f>
        <v>1.3100905330055757</v>
      </c>
      <c r="M23" s="8">
        <f t="shared" ref="M23:M35" si="19">G23-B23</f>
        <v>1034.3999999999996</v>
      </c>
      <c r="N23" s="7">
        <f t="shared" ref="N23:N33" si="20">K23/F23</f>
        <v>1.3100905330055757</v>
      </c>
      <c r="O23" s="8">
        <f t="shared" ref="O23:O35" si="21">K23-F23</f>
        <v>1034.3999999999996</v>
      </c>
    </row>
    <row r="24" spans="1:15" s="15" customFormat="1" x14ac:dyDescent="0.2">
      <c r="A24" s="24" t="s">
        <v>19</v>
      </c>
      <c r="B24" s="38">
        <v>41719.4</v>
      </c>
      <c r="C24" s="38">
        <v>18344.900000000001</v>
      </c>
      <c r="D24" s="38">
        <v>1670.2</v>
      </c>
      <c r="E24" s="38">
        <v>5236.1000000000004</v>
      </c>
      <c r="F24" s="33">
        <v>16468.199999999997</v>
      </c>
      <c r="G24" s="44">
        <v>56427.9</v>
      </c>
      <c r="H24" s="44">
        <v>35893</v>
      </c>
      <c r="I24" s="44">
        <v>988.7</v>
      </c>
      <c r="J24" s="44">
        <v>1897.6</v>
      </c>
      <c r="K24" s="41">
        <f>G24-H24-I24-J24</f>
        <v>17648.600000000002</v>
      </c>
      <c r="L24" s="22">
        <f t="shared" si="18"/>
        <v>1.3525578028447196</v>
      </c>
      <c r="M24" s="8">
        <f t="shared" si="19"/>
        <v>14708.5</v>
      </c>
      <c r="N24" s="22">
        <f t="shared" si="20"/>
        <v>1.0716775360998776</v>
      </c>
      <c r="O24" s="23">
        <f t="shared" si="21"/>
        <v>1180.4000000000051</v>
      </c>
    </row>
    <row r="25" spans="1:15" s="15" customFormat="1" ht="25.5" x14ac:dyDescent="0.2">
      <c r="A25" s="24" t="s">
        <v>20</v>
      </c>
      <c r="B25" s="38">
        <v>144.1</v>
      </c>
      <c r="C25" s="38">
        <v>0.7</v>
      </c>
      <c r="D25" s="38">
        <v>28.4</v>
      </c>
      <c r="E25" s="38">
        <v>69.2</v>
      </c>
      <c r="F25" s="33">
        <v>45.8</v>
      </c>
      <c r="G25" s="44">
        <v>219.3</v>
      </c>
      <c r="H25" s="44">
        <v>1.2</v>
      </c>
      <c r="I25" s="44">
        <v>30</v>
      </c>
      <c r="J25" s="44">
        <v>91.4</v>
      </c>
      <c r="K25" s="41">
        <f t="shared" ref="K25:K39" si="22">G25-H25-I25-J25</f>
        <v>96.700000000000017</v>
      </c>
      <c r="L25" s="22">
        <f t="shared" si="18"/>
        <v>1.5218598195697435</v>
      </c>
      <c r="M25" s="8">
        <f t="shared" si="19"/>
        <v>75.200000000000017</v>
      </c>
      <c r="N25" s="22">
        <f t="shared" si="20"/>
        <v>2.1113537117903936</v>
      </c>
      <c r="O25" s="23">
        <f t="shared" si="21"/>
        <v>50.90000000000002</v>
      </c>
    </row>
    <row r="26" spans="1:15" ht="24" customHeight="1" x14ac:dyDescent="0.2">
      <c r="A26" s="12" t="s">
        <v>21</v>
      </c>
      <c r="B26" s="33">
        <v>5023.8999999999996</v>
      </c>
      <c r="C26" s="33">
        <v>194.5</v>
      </c>
      <c r="D26" s="33">
        <v>0</v>
      </c>
      <c r="E26" s="33">
        <v>-1</v>
      </c>
      <c r="F26" s="33">
        <v>4830.3999999999996</v>
      </c>
      <c r="G26" s="41">
        <f t="shared" ref="G26" si="23">SUM(G27:G28)</f>
        <v>4230.3</v>
      </c>
      <c r="H26" s="41">
        <f t="shared" ref="H26:I26" si="24">SUM(H27:H28)</f>
        <v>-209.3</v>
      </c>
      <c r="I26" s="41">
        <f t="shared" si="24"/>
        <v>0</v>
      </c>
      <c r="J26" s="41">
        <f t="shared" ref="J26" si="25">SUM(J27:J28)</f>
        <v>2.8</v>
      </c>
      <c r="K26" s="41">
        <f t="shared" si="22"/>
        <v>4436.8</v>
      </c>
      <c r="L26" s="7">
        <f t="shared" si="18"/>
        <v>0.84203507235414732</v>
      </c>
      <c r="M26" s="8">
        <f t="shared" si="19"/>
        <v>-793.59999999999945</v>
      </c>
      <c r="N26" s="7">
        <f t="shared" si="20"/>
        <v>0.91851606492215976</v>
      </c>
      <c r="O26" s="8">
        <f t="shared" si="21"/>
        <v>-393.59999999999945</v>
      </c>
    </row>
    <row r="27" spans="1:15" s="15" customFormat="1" x14ac:dyDescent="0.2">
      <c r="A27" s="21" t="s">
        <v>12</v>
      </c>
      <c r="B27" s="37">
        <v>978.2</v>
      </c>
      <c r="C27" s="37">
        <v>194.5</v>
      </c>
      <c r="D27" s="37">
        <v>0</v>
      </c>
      <c r="E27" s="37">
        <v>-0.3</v>
      </c>
      <c r="F27" s="39">
        <v>784</v>
      </c>
      <c r="G27" s="43">
        <v>310.3</v>
      </c>
      <c r="H27" s="43">
        <v>-209.3</v>
      </c>
      <c r="I27" s="43">
        <v>0</v>
      </c>
      <c r="J27" s="43">
        <v>0.7</v>
      </c>
      <c r="K27" s="41">
        <f t="shared" si="22"/>
        <v>518.9</v>
      </c>
      <c r="L27" s="13">
        <f t="shared" si="18"/>
        <v>0.31721529339603355</v>
      </c>
      <c r="M27" s="8">
        <f t="shared" si="19"/>
        <v>-667.90000000000009</v>
      </c>
      <c r="N27" s="13">
        <f t="shared" si="20"/>
        <v>0.6618622448979592</v>
      </c>
      <c r="O27" s="23">
        <f t="shared" si="21"/>
        <v>-265.10000000000002</v>
      </c>
    </row>
    <row r="28" spans="1:15" x14ac:dyDescent="0.2">
      <c r="A28" s="9" t="s">
        <v>13</v>
      </c>
      <c r="B28" s="32">
        <v>4045.7</v>
      </c>
      <c r="C28" s="32">
        <v>0</v>
      </c>
      <c r="D28" s="32">
        <v>0</v>
      </c>
      <c r="E28" s="32">
        <v>-0.7</v>
      </c>
      <c r="F28" s="39">
        <v>4046.3999999999996</v>
      </c>
      <c r="G28" s="45">
        <v>3920</v>
      </c>
      <c r="H28" s="45">
        <v>0</v>
      </c>
      <c r="I28" s="45">
        <v>0</v>
      </c>
      <c r="J28" s="45">
        <v>2.1</v>
      </c>
      <c r="K28" s="41">
        <f t="shared" si="22"/>
        <v>3917.9</v>
      </c>
      <c r="L28" s="11">
        <f t="shared" si="18"/>
        <v>0.9689299750352226</v>
      </c>
      <c r="M28" s="8">
        <f t="shared" si="19"/>
        <v>-125.69999999999982</v>
      </c>
      <c r="N28" s="11">
        <f t="shared" si="20"/>
        <v>0.96824337682878614</v>
      </c>
      <c r="O28" s="8">
        <f t="shared" si="21"/>
        <v>-128.49999999999955</v>
      </c>
    </row>
    <row r="29" spans="1:15" x14ac:dyDescent="0.2">
      <c r="A29" s="10" t="s">
        <v>22</v>
      </c>
      <c r="B29" s="33">
        <v>49814.7</v>
      </c>
      <c r="C29" s="33">
        <v>45271.5</v>
      </c>
      <c r="D29" s="33">
        <v>0</v>
      </c>
      <c r="E29" s="33">
        <v>2855.8</v>
      </c>
      <c r="F29" s="33">
        <v>1687.3999999999969</v>
      </c>
      <c r="G29" s="41">
        <f t="shared" ref="G29" si="26">SUM(G30:G31)</f>
        <v>83827.199999999997</v>
      </c>
      <c r="H29" s="41">
        <f t="shared" ref="H29:I29" si="27">SUM(H30:H31)</f>
        <v>75338.3</v>
      </c>
      <c r="I29" s="41">
        <f t="shared" si="27"/>
        <v>0</v>
      </c>
      <c r="J29" s="41">
        <f t="shared" ref="J29:K29" si="28">SUM(J30:J31)</f>
        <v>5368.4</v>
      </c>
      <c r="K29" s="41">
        <f t="shared" si="28"/>
        <v>3120.6000000000004</v>
      </c>
      <c r="L29" s="7">
        <f t="shared" si="18"/>
        <v>1.6827803841034876</v>
      </c>
      <c r="M29" s="8">
        <f t="shared" si="19"/>
        <v>34012.5</v>
      </c>
      <c r="N29" s="7">
        <f t="shared" si="20"/>
        <v>1.8493540357947174</v>
      </c>
      <c r="O29" s="8">
        <f t="shared" si="21"/>
        <v>1433.2000000000035</v>
      </c>
    </row>
    <row r="30" spans="1:15" s="15" customFormat="1" x14ac:dyDescent="0.2">
      <c r="A30" s="21" t="s">
        <v>12</v>
      </c>
      <c r="B30" s="37">
        <v>49788.6</v>
      </c>
      <c r="C30" s="37">
        <v>45265.8</v>
      </c>
      <c r="D30" s="37">
        <v>0</v>
      </c>
      <c r="E30" s="37">
        <v>2855.8</v>
      </c>
      <c r="F30" s="39">
        <v>1666.9999999999955</v>
      </c>
      <c r="G30" s="43">
        <v>83802.899999999994</v>
      </c>
      <c r="H30" s="43">
        <v>75334.8</v>
      </c>
      <c r="I30" s="43">
        <v>0</v>
      </c>
      <c r="J30" s="43">
        <v>5368.4</v>
      </c>
      <c r="K30" s="41">
        <v>3099.8</v>
      </c>
      <c r="L30" s="13">
        <f t="shared" si="18"/>
        <v>1.6831744616237452</v>
      </c>
      <c r="M30" s="8">
        <f t="shared" si="19"/>
        <v>34014.299999999996</v>
      </c>
      <c r="N30" s="13">
        <f t="shared" si="20"/>
        <v>1.8595080983803292</v>
      </c>
      <c r="O30" s="8">
        <f t="shared" si="21"/>
        <v>1432.8000000000047</v>
      </c>
    </row>
    <row r="31" spans="1:15" x14ac:dyDescent="0.2">
      <c r="A31" s="9" t="s">
        <v>13</v>
      </c>
      <c r="B31" s="32">
        <v>26.1</v>
      </c>
      <c r="C31" s="32">
        <v>5.7</v>
      </c>
      <c r="D31" s="32">
        <v>0</v>
      </c>
      <c r="E31" s="32">
        <v>0</v>
      </c>
      <c r="F31" s="39">
        <v>20.400000000000002</v>
      </c>
      <c r="G31" s="45">
        <v>24.3</v>
      </c>
      <c r="H31" s="45">
        <v>3.5</v>
      </c>
      <c r="I31" s="45">
        <v>0</v>
      </c>
      <c r="J31" s="45">
        <v>0</v>
      </c>
      <c r="K31" s="41">
        <f t="shared" si="22"/>
        <v>20.8</v>
      </c>
      <c r="L31" s="13">
        <f t="shared" si="18"/>
        <v>0.93103448275862066</v>
      </c>
      <c r="M31" s="8">
        <f t="shared" si="19"/>
        <v>-1.8000000000000007</v>
      </c>
      <c r="N31" s="11">
        <f t="shared" si="20"/>
        <v>1.0196078431372548</v>
      </c>
      <c r="O31" s="8">
        <f t="shared" si="21"/>
        <v>0.39999999999999858</v>
      </c>
    </row>
    <row r="32" spans="1:15" x14ac:dyDescent="0.2">
      <c r="A32" s="10" t="s">
        <v>23</v>
      </c>
      <c r="B32" s="33">
        <v>46950.2</v>
      </c>
      <c r="C32" s="33">
        <v>42513.9</v>
      </c>
      <c r="D32" s="33">
        <v>0</v>
      </c>
      <c r="E32" s="33">
        <v>2855.8</v>
      </c>
      <c r="F32" s="33">
        <v>1580.4999999999955</v>
      </c>
      <c r="G32" s="41">
        <f>SUM(G33:G34)</f>
        <v>79147</v>
      </c>
      <c r="H32" s="41">
        <f>SUM(H33:H34)</f>
        <v>70824.600000000006</v>
      </c>
      <c r="I32" s="41">
        <f t="shared" ref="I32" si="29">SUM(I33:I34)</f>
        <v>0</v>
      </c>
      <c r="J32" s="41">
        <f t="shared" ref="J32" si="30">SUM(J33:J34)</f>
        <v>5368.4</v>
      </c>
      <c r="K32" s="41">
        <f t="shared" si="22"/>
        <v>2953.9999999999945</v>
      </c>
      <c r="L32" s="7">
        <f t="shared" si="18"/>
        <v>1.6857649168693638</v>
      </c>
      <c r="M32" s="8">
        <f t="shared" si="19"/>
        <v>32196.800000000003</v>
      </c>
      <c r="N32" s="7">
        <f t="shared" si="20"/>
        <v>1.8690287883581165</v>
      </c>
      <c r="O32" s="8">
        <f t="shared" si="21"/>
        <v>1373.4999999999991</v>
      </c>
    </row>
    <row r="33" spans="1:15" s="15" customFormat="1" x14ac:dyDescent="0.2">
      <c r="A33" s="21" t="s">
        <v>12</v>
      </c>
      <c r="B33" s="37">
        <v>46950.2</v>
      </c>
      <c r="C33" s="37">
        <v>42513.9</v>
      </c>
      <c r="D33" s="37">
        <v>0</v>
      </c>
      <c r="E33" s="37">
        <v>2855.8</v>
      </c>
      <c r="F33" s="39">
        <v>1580.4999999999955</v>
      </c>
      <c r="G33" s="43">
        <v>79147</v>
      </c>
      <c r="H33" s="43">
        <v>70824.600000000006</v>
      </c>
      <c r="I33" s="43">
        <v>0</v>
      </c>
      <c r="J33" s="43">
        <v>5368.4</v>
      </c>
      <c r="K33" s="41">
        <f t="shared" si="22"/>
        <v>2953.9999999999945</v>
      </c>
      <c r="L33" s="13">
        <f t="shared" si="18"/>
        <v>1.6857649168693638</v>
      </c>
      <c r="M33" s="8">
        <f t="shared" si="19"/>
        <v>32196.800000000003</v>
      </c>
      <c r="N33" s="13">
        <f t="shared" si="20"/>
        <v>1.8690287883581165</v>
      </c>
      <c r="O33" s="23">
        <f t="shared" si="21"/>
        <v>1373.4999999999991</v>
      </c>
    </row>
    <row r="34" spans="1:15" ht="12.75" hidden="1" customHeight="1" x14ac:dyDescent="0.2">
      <c r="A34" s="9" t="s">
        <v>24</v>
      </c>
      <c r="B34" s="36" t="s">
        <v>17</v>
      </c>
      <c r="C34" s="36" t="s">
        <v>17</v>
      </c>
      <c r="D34" s="36" t="s">
        <v>17</v>
      </c>
      <c r="E34" s="36"/>
      <c r="F34" s="39" t="e">
        <v>#VALUE!</v>
      </c>
      <c r="G34" s="28" t="s">
        <v>17</v>
      </c>
      <c r="H34" s="28" t="s">
        <v>17</v>
      </c>
      <c r="I34" s="31" t="s">
        <v>17</v>
      </c>
      <c r="J34" s="28" t="s">
        <v>17</v>
      </c>
      <c r="K34" s="26" t="e">
        <f t="shared" si="22"/>
        <v>#VALUE!</v>
      </c>
      <c r="L34" s="17" t="s">
        <v>17</v>
      </c>
      <c r="M34" s="8" t="e">
        <f t="shared" si="19"/>
        <v>#VALUE!</v>
      </c>
      <c r="N34" s="17" t="s">
        <v>17</v>
      </c>
      <c r="O34" s="8" t="e">
        <f t="shared" si="21"/>
        <v>#VALUE!</v>
      </c>
    </row>
    <row r="35" spans="1:15" s="15" customFormat="1" ht="51" customHeight="1" x14ac:dyDescent="0.2">
      <c r="A35" s="14" t="s">
        <v>25</v>
      </c>
      <c r="B35" s="33">
        <v>6439</v>
      </c>
      <c r="C35" s="34">
        <v>0</v>
      </c>
      <c r="D35" s="34">
        <v>0</v>
      </c>
      <c r="E35" s="34">
        <v>0</v>
      </c>
      <c r="F35" s="33">
        <v>6439</v>
      </c>
      <c r="G35" s="41">
        <v>7021.7</v>
      </c>
      <c r="H35" s="42">
        <v>1.8</v>
      </c>
      <c r="I35" s="42">
        <v>-25.2</v>
      </c>
      <c r="J35" s="42">
        <v>1</v>
      </c>
      <c r="K35" s="41">
        <f t="shared" si="22"/>
        <v>7044.0999999999995</v>
      </c>
      <c r="L35" s="7">
        <f>G35/B35</f>
        <v>1.090495418543252</v>
      </c>
      <c r="M35" s="8">
        <f t="shared" si="19"/>
        <v>582.69999999999982</v>
      </c>
      <c r="N35" s="7">
        <f>K35/F35</f>
        <v>1.0939742195993165</v>
      </c>
      <c r="O35" s="8">
        <f t="shared" si="21"/>
        <v>605.09999999999945</v>
      </c>
    </row>
    <row r="36" spans="1:15" s="15" customFormat="1" x14ac:dyDescent="0.2">
      <c r="A36" s="16" t="s">
        <v>26</v>
      </c>
      <c r="B36" s="35"/>
      <c r="C36" s="36"/>
      <c r="D36" s="36"/>
      <c r="E36" s="36"/>
      <c r="F36" s="33"/>
      <c r="G36" s="29"/>
      <c r="H36" s="28"/>
      <c r="I36" s="31"/>
      <c r="J36" s="31"/>
      <c r="K36" s="26"/>
      <c r="L36" s="17"/>
      <c r="M36" s="8"/>
      <c r="N36" s="17"/>
      <c r="O36" s="8"/>
    </row>
    <row r="37" spans="1:15" s="15" customFormat="1" ht="22.5" x14ac:dyDescent="0.2">
      <c r="A37" s="14" t="s">
        <v>27</v>
      </c>
      <c r="B37" s="33">
        <v>4609.3</v>
      </c>
      <c r="C37" s="32">
        <v>0</v>
      </c>
      <c r="D37" s="32">
        <v>0</v>
      </c>
      <c r="E37" s="32">
        <v>0</v>
      </c>
      <c r="F37" s="33">
        <v>4609.3</v>
      </c>
      <c r="G37" s="41">
        <v>4824.8</v>
      </c>
      <c r="H37" s="45">
        <v>-1.3</v>
      </c>
      <c r="I37" s="45">
        <v>-25.2</v>
      </c>
      <c r="J37" s="45">
        <v>0.9</v>
      </c>
      <c r="K37" s="41">
        <f t="shared" si="22"/>
        <v>4850.4000000000005</v>
      </c>
      <c r="L37" s="7">
        <f>G37/B37</f>
        <v>1.0467533031045928</v>
      </c>
      <c r="M37" s="8">
        <f>G37-B37</f>
        <v>215.5</v>
      </c>
      <c r="N37" s="7">
        <f>K37/F37</f>
        <v>1.052307291779663</v>
      </c>
      <c r="O37" s="8">
        <f>K37-F37</f>
        <v>241.10000000000036</v>
      </c>
    </row>
    <row r="38" spans="1:15" ht="54.75" customHeight="1" x14ac:dyDescent="0.2">
      <c r="A38" s="25" t="s">
        <v>28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41">
        <v>24</v>
      </c>
      <c r="H38" s="41">
        <v>0</v>
      </c>
      <c r="I38" s="41">
        <v>0</v>
      </c>
      <c r="J38" s="41">
        <v>0</v>
      </c>
      <c r="K38" s="41">
        <f t="shared" si="22"/>
        <v>24</v>
      </c>
      <c r="L38" s="7"/>
      <c r="M38" s="8">
        <f>G38-B38</f>
        <v>24</v>
      </c>
      <c r="N38" s="7"/>
      <c r="O38" s="8">
        <f>K38-F38</f>
        <v>24</v>
      </c>
    </row>
    <row r="39" spans="1:15" ht="34.15" customHeight="1" x14ac:dyDescent="0.2">
      <c r="A39" s="25" t="s">
        <v>30</v>
      </c>
      <c r="B39" s="33">
        <v>38483.800000000003</v>
      </c>
      <c r="C39" s="33">
        <v>0</v>
      </c>
      <c r="D39" s="33">
        <v>0</v>
      </c>
      <c r="E39" s="33">
        <v>0</v>
      </c>
      <c r="F39" s="33">
        <v>38483.800000000003</v>
      </c>
      <c r="G39" s="41">
        <v>39610.5</v>
      </c>
      <c r="H39" s="41">
        <v>-0.7</v>
      </c>
      <c r="I39" s="41">
        <v>0</v>
      </c>
      <c r="J39" s="41">
        <v>0</v>
      </c>
      <c r="K39" s="41">
        <f t="shared" si="22"/>
        <v>39611.199999999997</v>
      </c>
      <c r="L39" s="7">
        <f>G39/B39</f>
        <v>1.0292772543251965</v>
      </c>
      <c r="M39" s="8">
        <f>G39-B39</f>
        <v>1126.6999999999971</v>
      </c>
      <c r="N39" s="7">
        <f>K39/F39</f>
        <v>1.02929544379713</v>
      </c>
      <c r="O39" s="8">
        <f>K39-F39</f>
        <v>1127.3999999999942</v>
      </c>
    </row>
    <row r="40" spans="1:15" ht="15" x14ac:dyDescent="0.25">
      <c r="A40" s="18"/>
      <c r="G40" s="30"/>
    </row>
    <row r="50" spans="2:13" x14ac:dyDescent="0.2">
      <c r="B50" s="1"/>
      <c r="C50" s="1"/>
    </row>
    <row r="51" spans="2:13" x14ac:dyDescent="0.2">
      <c r="B51" s="1"/>
      <c r="C51" s="1"/>
    </row>
    <row r="52" spans="2:1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"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"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</sheetData>
  <mergeCells count="6">
    <mergeCell ref="O4:O5"/>
    <mergeCell ref="B4:F4"/>
    <mergeCell ref="G4:K4"/>
    <mergeCell ref="L4:L5"/>
    <mergeCell ref="M4:M5"/>
    <mergeCell ref="N4:N5"/>
  </mergeCells>
  <pageMargins left="0.11811023622047245" right="0.11811023622047245" top="0.15748031496062992" bottom="0.15748031496062992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2021-10-08T03:16:07Z</cp:lastPrinted>
  <dcterms:created xsi:type="dcterms:W3CDTF">2017-12-06T04:10:52Z</dcterms:created>
  <dcterms:modified xsi:type="dcterms:W3CDTF">2021-11-16T03:09:14Z</dcterms:modified>
</cp:coreProperties>
</file>