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6210" activeTab="0"/>
  </bookViews>
  <sheets>
    <sheet name="Лист2" sheetId="1" r:id="rId1"/>
  </sheets>
  <definedNames>
    <definedName name="_xlnm.Print_Area" localSheetId="0">'Лист2'!$A$1:$O$37</definedName>
  </definedNames>
  <calcPr fullCalcOnLoad="1"/>
</workbook>
</file>

<file path=xl/sharedStrings.xml><?xml version="1.0" encoding="utf-8"?>
<sst xmlns="http://schemas.openxmlformats.org/spreadsheetml/2006/main" count="62" uniqueCount="38">
  <si>
    <t>Динамика поступлений  по УФНС России по Томской области</t>
  </si>
  <si>
    <t>2017 год</t>
  </si>
  <si>
    <t>Темп роста по общей сумме поступлений, %</t>
  </si>
  <si>
    <t>Увели-чение, (снижение) млн.руб.</t>
  </si>
  <si>
    <t>Темп роста без переданных,%</t>
  </si>
  <si>
    <t>Показатели</t>
  </si>
  <si>
    <t>МРИ 1</t>
  </si>
  <si>
    <t>МРИ 2</t>
  </si>
  <si>
    <t>Другие МРИ по КН</t>
  </si>
  <si>
    <t>Всего поступило в бюджетную систему с учетом страховых взносов</t>
  </si>
  <si>
    <t>X</t>
  </si>
  <si>
    <t xml:space="preserve">               в том числе:</t>
  </si>
  <si>
    <t>Поступило в бюджетную систему РФ без страховых взносов</t>
  </si>
  <si>
    <t>Поступило в бюджетную систему РФ без страховых взносов и НДПИ</t>
  </si>
  <si>
    <t xml:space="preserve">   Налоги и сборы в консолидированный бюджет РФ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</si>
  <si>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</si>
  <si>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</si>
  <si>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</si>
  <si>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</si>
  <si>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</si>
  <si>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 в КБ субъекта РФ</t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</si>
  <si>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</si>
  <si>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</si>
  <si>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</si>
  <si>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</si>
  <si>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</si>
  <si>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</t>
  </si>
  <si>
    <t xml:space="preserve">                    в консолидированный бюджет субъекта</t>
  </si>
  <si>
    <r>
      <t xml:space="preserve">Имущественные налоги </t>
    </r>
    <r>
      <rPr>
        <sz val="8"/>
        <rFont val="Arial Cyr"/>
        <family val="0"/>
      </rPr>
      <t>(налог на имущество организаций и физических лиц, транспортный налог, земельный налог, налог на игорный бизнес)</t>
    </r>
  </si>
  <si>
    <t>в т.ч.</t>
  </si>
  <si>
    <t>Налог на имущество организаций                    в КБ  субъекта</t>
  </si>
  <si>
    <t>Государственные внебюджетные фонды (за счет ЕСН, без расходов на государственное социальное страхование, а также за счет налогов со специальным налоговым режимом)</t>
  </si>
  <si>
    <t>2018 год</t>
  </si>
  <si>
    <t>Страховые взносы на обязательное социальное страхование в РФ*</t>
  </si>
  <si>
    <t>На 01.12.2017г.</t>
  </si>
  <si>
    <t>На 01.12.2017г. без переданных</t>
  </si>
  <si>
    <t>На 01.12.2018г.</t>
  </si>
  <si>
    <t>На 01.12.2018г. без переданных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</si>
</sst>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  <numFmt numFmtId="16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52" applyFill="1">
      <alignment/>
      <protection/>
    </xf>
    <xf numFmtId="164" fontId="2" fillId="0" borderId="0" xfId="52" applyNumberFormat="1" applyFill="1">
      <alignment/>
      <protection/>
    </xf>
    <xf numFmtId="0" fontId="2" fillId="0" borderId="10" xfId="52" applyFill="1" applyBorder="1">
      <alignment/>
      <protection/>
    </xf>
    <xf numFmtId="164" fontId="0" fillId="0" borderId="10" xfId="52" applyNumberFormat="1" applyFont="1" applyFill="1" applyBorder="1" applyAlignment="1">
      <alignment wrapText="1" shrinkToFit="1"/>
      <protection/>
    </xf>
    <xf numFmtId="164" fontId="2" fillId="0" borderId="10" xfId="52" applyNumberFormat="1" applyFill="1" applyBorder="1">
      <alignment/>
      <protection/>
    </xf>
    <xf numFmtId="164" fontId="2" fillId="0" borderId="10" xfId="52" applyNumberFormat="1" applyFill="1" applyBorder="1" applyAlignment="1">
      <alignment wrapText="1" shrinkToFit="1"/>
      <protection/>
    </xf>
    <xf numFmtId="164" fontId="4" fillId="0" borderId="10" xfId="52" applyNumberFormat="1" applyFont="1" applyFill="1" applyBorder="1">
      <alignment/>
      <protection/>
    </xf>
    <xf numFmtId="165" fontId="4" fillId="0" borderId="10" xfId="52" applyNumberFormat="1" applyFont="1" applyFill="1" applyBorder="1">
      <alignment/>
      <protection/>
    </xf>
    <xf numFmtId="166" fontId="4" fillId="0" borderId="10" xfId="52" applyNumberFormat="1" applyFont="1" applyFill="1" applyBorder="1">
      <alignment/>
      <protection/>
    </xf>
    <xf numFmtId="0" fontId="8" fillId="0" borderId="10" xfId="52" applyFont="1" applyFill="1" applyBorder="1">
      <alignment/>
      <protection/>
    </xf>
    <xf numFmtId="0" fontId="4" fillId="0" borderId="10" xfId="52" applyFont="1" applyFill="1" applyBorder="1">
      <alignment/>
      <protection/>
    </xf>
    <xf numFmtId="165" fontId="2" fillId="0" borderId="10" xfId="52" applyNumberFormat="1" applyFont="1" applyFill="1" applyBorder="1">
      <alignment/>
      <protection/>
    </xf>
    <xf numFmtId="0" fontId="4" fillId="0" borderId="10" xfId="52" applyFont="1" applyFill="1" applyBorder="1" applyAlignment="1">
      <alignment wrapText="1" shrinkToFit="1"/>
      <protection/>
    </xf>
    <xf numFmtId="165" fontId="6" fillId="0" borderId="10" xfId="52" applyNumberFormat="1" applyFont="1" applyFill="1" applyBorder="1">
      <alignment/>
      <protection/>
    </xf>
    <xf numFmtId="0" fontId="9" fillId="0" borderId="10" xfId="52" applyFont="1" applyFill="1" applyBorder="1" applyAlignment="1">
      <alignment wrapText="1" shrinkToFit="1"/>
      <protection/>
    </xf>
    <xf numFmtId="164" fontId="4" fillId="0" borderId="10" xfId="52" applyNumberFormat="1" applyFont="1" applyFill="1" applyBorder="1" applyAlignment="1">
      <alignment horizontal="right"/>
      <protection/>
    </xf>
    <xf numFmtId="0" fontId="6" fillId="0" borderId="0" xfId="52" applyFont="1" applyFill="1">
      <alignment/>
      <protection/>
    </xf>
    <xf numFmtId="0" fontId="2" fillId="0" borderId="10" xfId="52" applyFont="1" applyFill="1" applyBorder="1" applyAlignment="1">
      <alignment wrapText="1" shrinkToFit="1"/>
      <protection/>
    </xf>
    <xf numFmtId="49" fontId="2" fillId="0" borderId="10" xfId="52" applyNumberFormat="1" applyFill="1" applyBorder="1" applyAlignment="1">
      <alignment horizontal="right"/>
      <protection/>
    </xf>
    <xf numFmtId="49" fontId="2" fillId="0" borderId="10" xfId="52" applyNumberFormat="1" applyFill="1" applyBorder="1" applyAlignment="1">
      <alignment horizontal="center"/>
      <protection/>
    </xf>
    <xf numFmtId="0" fontId="4" fillId="0" borderId="10" xfId="0" applyFont="1" applyFill="1" applyBorder="1" applyAlignment="1">
      <alignment wrapText="1" shrinkToFit="1"/>
    </xf>
    <xf numFmtId="164" fontId="5" fillId="0" borderId="10" xfId="0" applyNumberFormat="1" applyFont="1" applyFill="1" applyBorder="1" applyAlignment="1">
      <alignment horizontal="center" vertical="center"/>
    </xf>
    <xf numFmtId="0" fontId="6" fillId="0" borderId="10" xfId="52" applyFont="1" applyFill="1" applyBorder="1">
      <alignment/>
      <protection/>
    </xf>
    <xf numFmtId="164" fontId="6" fillId="0" borderId="10" xfId="52" applyNumberFormat="1" applyFont="1" applyFill="1" applyBorder="1">
      <alignment/>
      <protection/>
    </xf>
    <xf numFmtId="165" fontId="7" fillId="0" borderId="10" xfId="52" applyNumberFormat="1" applyFont="1" applyFill="1" applyBorder="1">
      <alignment/>
      <protection/>
    </xf>
    <xf numFmtId="166" fontId="7" fillId="0" borderId="10" xfId="52" applyNumberFormat="1" applyFont="1" applyFill="1" applyBorder="1">
      <alignment/>
      <protection/>
    </xf>
    <xf numFmtId="0" fontId="7" fillId="0" borderId="10" xfId="52" applyFont="1" applyFill="1" applyBorder="1" applyAlignment="1">
      <alignment wrapText="1" shrinkToFit="1"/>
      <protection/>
    </xf>
    <xf numFmtId="164" fontId="7" fillId="0" borderId="10" xfId="52" applyNumberFormat="1" applyFont="1" applyFill="1" applyBorder="1">
      <alignment/>
      <protection/>
    </xf>
    <xf numFmtId="0" fontId="9" fillId="0" borderId="10" xfId="0" applyFont="1" applyFill="1" applyBorder="1" applyAlignment="1">
      <alignment wrapText="1" shrinkToFit="1"/>
    </xf>
    <xf numFmtId="0" fontId="0" fillId="0" borderId="0" xfId="52" applyFont="1" applyFill="1">
      <alignment/>
      <protection/>
    </xf>
    <xf numFmtId="164" fontId="2" fillId="0" borderId="10" xfId="52" applyNumberFormat="1" applyFont="1" applyFill="1" applyBorder="1">
      <alignment/>
      <protection/>
    </xf>
    <xf numFmtId="164" fontId="2" fillId="0" borderId="11" xfId="52" applyNumberFormat="1" applyFill="1" applyBorder="1" applyAlignment="1">
      <alignment horizontal="center" wrapText="1" shrinkToFit="1"/>
      <protection/>
    </xf>
    <xf numFmtId="164" fontId="2" fillId="0" borderId="12" xfId="52" applyNumberFormat="1" applyFill="1" applyBorder="1" applyAlignment="1">
      <alignment horizontal="center" wrapText="1" shrinkToFit="1"/>
      <protection/>
    </xf>
    <xf numFmtId="164" fontId="0" fillId="0" borderId="13" xfId="52" applyNumberFormat="1" applyFont="1" applyFill="1" applyBorder="1" applyAlignment="1">
      <alignment horizontal="center"/>
      <protection/>
    </xf>
    <xf numFmtId="164" fontId="2" fillId="0" borderId="14" xfId="52" applyNumberFormat="1" applyFill="1" applyBorder="1" applyAlignment="1">
      <alignment horizontal="center"/>
      <protection/>
    </xf>
    <xf numFmtId="164" fontId="3" fillId="0" borderId="11" xfId="52" applyNumberFormat="1" applyFont="1" applyFill="1" applyBorder="1" applyAlignment="1">
      <alignment horizontal="center" wrapText="1" shrinkToFit="1"/>
      <protection/>
    </xf>
    <xf numFmtId="164" fontId="3" fillId="0" borderId="12" xfId="52" applyNumberFormat="1" applyFont="1" applyFill="1" applyBorder="1" applyAlignment="1">
      <alignment horizontal="center" wrapText="1" shrinkToFit="1"/>
      <protection/>
    </xf>
    <xf numFmtId="0" fontId="3" fillId="0" borderId="10" xfId="52" applyFont="1" applyFill="1" applyBorder="1" applyAlignment="1">
      <alignment horizontal="center" wrapText="1" shrinkToFit="1"/>
      <protection/>
    </xf>
    <xf numFmtId="0" fontId="5" fillId="0" borderId="10" xfId="0" applyFont="1" applyFill="1" applyBorder="1" applyAlignment="1">
      <alignment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73"/>
  <sheetViews>
    <sheetView tabSelected="1" view="pageBreakPreview" zoomScaleSheetLayoutView="100" zoomScalePageLayoutView="0" workbookViewId="0" topLeftCell="A4">
      <pane xSplit="1" ySplit="2" topLeftCell="B6" activePane="bottomRight" state="frozen"/>
      <selection pane="topLeft" activeCell="A4" sqref="A4"/>
      <selection pane="topRight" activeCell="B4" sqref="B4"/>
      <selection pane="bottomLeft" activeCell="A6" sqref="A6"/>
      <selection pane="bottomRight" activeCell="A11" sqref="A11"/>
    </sheetView>
  </sheetViews>
  <sheetFormatPr defaultColWidth="9.140625" defaultRowHeight="15"/>
  <cols>
    <col min="1" max="1" width="33.28125" style="1" customWidth="1"/>
    <col min="2" max="2" width="12.140625" style="2" customWidth="1"/>
    <col min="3" max="3" width="9.7109375" style="2" customWidth="1"/>
    <col min="4" max="4" width="9.421875" style="2" customWidth="1"/>
    <col min="5" max="5" width="8.140625" style="2" customWidth="1"/>
    <col min="6" max="6" width="13.7109375" style="2" customWidth="1"/>
    <col min="7" max="7" width="13.28125" style="2" customWidth="1"/>
    <col min="8" max="8" width="9.8515625" style="2" customWidth="1"/>
    <col min="9" max="9" width="8.8515625" style="2" customWidth="1"/>
    <col min="10" max="10" width="9.00390625" style="2" customWidth="1"/>
    <col min="11" max="11" width="13.8515625" style="2" customWidth="1"/>
    <col min="12" max="12" width="11.7109375" style="2" customWidth="1"/>
    <col min="13" max="13" width="11.57421875" style="2" customWidth="1"/>
    <col min="14" max="14" width="11.28125" style="1" customWidth="1"/>
    <col min="15" max="15" width="11.7109375" style="1" customWidth="1"/>
    <col min="16" max="16384" width="9.140625" style="1" customWidth="1"/>
  </cols>
  <sheetData>
    <row r="2" ht="12.75">
      <c r="B2" s="2" t="s">
        <v>0</v>
      </c>
    </row>
    <row r="4" spans="1:15" ht="15">
      <c r="A4" s="3"/>
      <c r="B4" s="34" t="s">
        <v>1</v>
      </c>
      <c r="C4" s="35"/>
      <c r="D4" s="35"/>
      <c r="E4" s="35"/>
      <c r="F4" s="35"/>
      <c r="G4" s="34" t="s">
        <v>32</v>
      </c>
      <c r="H4" s="35"/>
      <c r="I4" s="35"/>
      <c r="J4" s="35"/>
      <c r="K4" s="35"/>
      <c r="L4" s="36" t="s">
        <v>2</v>
      </c>
      <c r="M4" s="32" t="s">
        <v>3</v>
      </c>
      <c r="N4" s="38" t="s">
        <v>4</v>
      </c>
      <c r="O4" s="32" t="s">
        <v>3</v>
      </c>
    </row>
    <row r="5" spans="1:15" ht="60">
      <c r="A5" s="3" t="s">
        <v>5</v>
      </c>
      <c r="B5" s="4" t="s">
        <v>34</v>
      </c>
      <c r="C5" s="5" t="s">
        <v>6</v>
      </c>
      <c r="D5" s="5" t="s">
        <v>7</v>
      </c>
      <c r="E5" s="6" t="s">
        <v>8</v>
      </c>
      <c r="F5" s="4" t="s">
        <v>35</v>
      </c>
      <c r="G5" s="4" t="s">
        <v>36</v>
      </c>
      <c r="H5" s="5" t="s">
        <v>6</v>
      </c>
      <c r="I5" s="5" t="s">
        <v>7</v>
      </c>
      <c r="J5" s="6" t="s">
        <v>8</v>
      </c>
      <c r="K5" s="4" t="s">
        <v>37</v>
      </c>
      <c r="L5" s="37"/>
      <c r="M5" s="33"/>
      <c r="N5" s="38"/>
      <c r="O5" s="33"/>
    </row>
    <row r="6" spans="1:15" ht="45" customHeight="1">
      <c r="A6" s="21" t="s">
        <v>9</v>
      </c>
      <c r="B6" s="7">
        <f>B8+B37</f>
        <v>188304.09999999998</v>
      </c>
      <c r="C6" s="7">
        <f>C8+C37</f>
        <v>65235.8</v>
      </c>
      <c r="D6" s="7">
        <f>D8+D37</f>
        <v>18015.2</v>
      </c>
      <c r="E6" s="7">
        <f>E8+E37</f>
        <v>420.6</v>
      </c>
      <c r="F6" s="7">
        <f>F8+F37</f>
        <v>104632.5</v>
      </c>
      <c r="G6" s="7">
        <f>G8+G37</f>
        <v>258001.9</v>
      </c>
      <c r="H6" s="7">
        <f>H8+H37</f>
        <v>21325.3</v>
      </c>
      <c r="I6" s="7">
        <f>I8+I37</f>
        <v>101741.8</v>
      </c>
      <c r="J6" s="7">
        <f>J8+J37</f>
        <v>1673.6</v>
      </c>
      <c r="K6" s="7">
        <f>K8+K37</f>
        <v>133261.2</v>
      </c>
      <c r="L6" s="8">
        <f>G6/B6</f>
        <v>1.3701342668587675</v>
      </c>
      <c r="M6" s="9">
        <f>G6-B6</f>
        <v>69697.80000000002</v>
      </c>
      <c r="N6" s="8">
        <f>K6/F6</f>
        <v>1.2736119274603972</v>
      </c>
      <c r="O6" s="9">
        <f>K6-F6</f>
        <v>28628.70000000001</v>
      </c>
    </row>
    <row r="7" spans="1:15" ht="12.75">
      <c r="A7" s="3" t="s">
        <v>11</v>
      </c>
      <c r="B7" s="5"/>
      <c r="C7" s="5"/>
      <c r="D7" s="5"/>
      <c r="E7" s="5"/>
      <c r="F7" s="5"/>
      <c r="G7" s="5"/>
      <c r="H7" s="5"/>
      <c r="I7" s="5"/>
      <c r="J7" s="5"/>
      <c r="K7" s="5"/>
      <c r="L7" s="8"/>
      <c r="M7" s="9"/>
      <c r="N7" s="8"/>
      <c r="O7" s="9"/>
    </row>
    <row r="8" spans="1:15" ht="25.5">
      <c r="A8" s="21" t="s">
        <v>12</v>
      </c>
      <c r="B8" s="7">
        <f>B11+B36</f>
        <v>154482.9</v>
      </c>
      <c r="C8" s="7">
        <f aca="true" t="shared" si="0" ref="C8:J8">C11+C36</f>
        <v>65235.8</v>
      </c>
      <c r="D8" s="7">
        <f t="shared" si="0"/>
        <v>18015.2</v>
      </c>
      <c r="E8" s="7">
        <f t="shared" si="0"/>
        <v>420.6</v>
      </c>
      <c r="F8" s="7">
        <f>F11+F36</f>
        <v>70811.3</v>
      </c>
      <c r="G8" s="7">
        <f t="shared" si="0"/>
        <v>219188.4</v>
      </c>
      <c r="H8" s="7">
        <f t="shared" si="0"/>
        <v>21325.3</v>
      </c>
      <c r="I8" s="7">
        <f t="shared" si="0"/>
        <v>101741.8</v>
      </c>
      <c r="J8" s="7">
        <f t="shared" si="0"/>
        <v>1673.6</v>
      </c>
      <c r="K8" s="7">
        <f>K11+K36</f>
        <v>94447.70000000001</v>
      </c>
      <c r="L8" s="8">
        <f>G8/B8</f>
        <v>1.4188521836397427</v>
      </c>
      <c r="M8" s="9">
        <f>G8-B8</f>
        <v>64705.5</v>
      </c>
      <c r="N8" s="8">
        <f>K8/F8</f>
        <v>1.3337941825669068</v>
      </c>
      <c r="O8" s="9">
        <f>K8-F8</f>
        <v>23636.40000000001</v>
      </c>
    </row>
    <row r="9" spans="1:15" ht="38.25">
      <c r="A9" s="21" t="s">
        <v>13</v>
      </c>
      <c r="B9" s="7">
        <f>B8-B27</f>
        <v>83217.69999999998</v>
      </c>
      <c r="C9" s="7">
        <f aca="true" t="shared" si="1" ref="C9:K9">C8-C27</f>
        <v>18609.699999999997</v>
      </c>
      <c r="D9" s="7">
        <f t="shared" si="1"/>
        <v>6378.5</v>
      </c>
      <c r="E9" s="7">
        <f t="shared" si="1"/>
        <v>420.6</v>
      </c>
      <c r="F9" s="7">
        <f>F8-F27</f>
        <v>57808.899999999994</v>
      </c>
      <c r="G9" s="7">
        <f t="shared" si="1"/>
        <v>113888.59999999999</v>
      </c>
      <c r="H9" s="7">
        <f t="shared" si="1"/>
        <v>5953.5</v>
      </c>
      <c r="I9" s="7">
        <f t="shared" si="1"/>
        <v>35897.600000000006</v>
      </c>
      <c r="J9" s="7">
        <f t="shared" si="1"/>
        <v>1673.6</v>
      </c>
      <c r="K9" s="7">
        <f t="shared" si="1"/>
        <v>70364</v>
      </c>
      <c r="L9" s="8">
        <f>G9/B9</f>
        <v>1.3685622169322154</v>
      </c>
      <c r="M9" s="9">
        <f>G9-B9</f>
        <v>30670.90000000001</v>
      </c>
      <c r="N9" s="8">
        <f>K9/F9</f>
        <v>1.2171828213302798</v>
      </c>
      <c r="O9" s="9">
        <f>K9-F9</f>
        <v>12555.100000000006</v>
      </c>
    </row>
    <row r="10" spans="1:15" ht="12.75">
      <c r="A10" s="3" t="s">
        <v>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8"/>
      <c r="M10" s="9"/>
      <c r="N10" s="8"/>
      <c r="O10" s="9"/>
    </row>
    <row r="11" spans="1:15" ht="45">
      <c r="A11" s="39" t="s">
        <v>14</v>
      </c>
      <c r="B11" s="7">
        <f>SUM(B12:B13)</f>
        <v>154482.6</v>
      </c>
      <c r="C11" s="7">
        <f>SUM(C12:C13)</f>
        <v>65235.8</v>
      </c>
      <c r="D11" s="7">
        <f>SUM(D12:D13)</f>
        <v>18015.2</v>
      </c>
      <c r="E11" s="7">
        <f>SUM(E12:E13)</f>
        <v>420.6</v>
      </c>
      <c r="F11" s="7">
        <f aca="true" t="shared" si="2" ref="F11:K11">SUM(F12:F13)</f>
        <v>70811</v>
      </c>
      <c r="G11" s="7">
        <f t="shared" si="2"/>
        <v>219188.1</v>
      </c>
      <c r="H11" s="7">
        <f t="shared" si="2"/>
        <v>21325.3</v>
      </c>
      <c r="I11" s="7">
        <f t="shared" si="2"/>
        <v>101741.8</v>
      </c>
      <c r="J11" s="7">
        <f t="shared" si="2"/>
        <v>1673.6</v>
      </c>
      <c r="K11" s="7">
        <f t="shared" si="2"/>
        <v>94447.40000000001</v>
      </c>
      <c r="L11" s="8">
        <f>G11/B11</f>
        <v>1.4188529970365595</v>
      </c>
      <c r="M11" s="9">
        <f>G11-B11</f>
        <v>64705.5</v>
      </c>
      <c r="N11" s="8">
        <f>K11/F11</f>
        <v>1.3337955967293218</v>
      </c>
      <c r="O11" s="9">
        <f>K11-F11</f>
        <v>23636.40000000001</v>
      </c>
    </row>
    <row r="12" spans="1:15" s="17" customFormat="1" ht="12.75">
      <c r="A12" s="23" t="s">
        <v>15</v>
      </c>
      <c r="B12" s="24">
        <v>111427</v>
      </c>
      <c r="C12" s="24">
        <v>62046.5</v>
      </c>
      <c r="D12" s="24">
        <v>15920.1</v>
      </c>
      <c r="E12" s="24"/>
      <c r="F12" s="24">
        <f>B12-C12-D12-E12</f>
        <v>33460.4</v>
      </c>
      <c r="G12" s="24">
        <v>168502.2</v>
      </c>
      <c r="H12" s="24">
        <v>20457.2</v>
      </c>
      <c r="I12" s="24">
        <v>95594.7</v>
      </c>
      <c r="J12" s="24">
        <v>909.9</v>
      </c>
      <c r="K12" s="31">
        <f>G12-H12-I12-J12</f>
        <v>51540.4</v>
      </c>
      <c r="L12" s="25">
        <f>G12/B12</f>
        <v>1.5122205569565725</v>
      </c>
      <c r="M12" s="26">
        <f>G12-B12</f>
        <v>57075.20000000001</v>
      </c>
      <c r="N12" s="25">
        <f>K12/F12</f>
        <v>1.5403402230696583</v>
      </c>
      <c r="O12" s="26">
        <f>K12-F12</f>
        <v>18080</v>
      </c>
    </row>
    <row r="13" spans="1:15" ht="12.75">
      <c r="A13" s="10" t="s">
        <v>16</v>
      </c>
      <c r="B13" s="5">
        <v>43055.6</v>
      </c>
      <c r="C13" s="5">
        <v>3189.3</v>
      </c>
      <c r="D13" s="5">
        <v>2095.1</v>
      </c>
      <c r="E13" s="5">
        <v>420.6</v>
      </c>
      <c r="F13" s="24">
        <f>B13-C13-D13-E13</f>
        <v>37350.6</v>
      </c>
      <c r="G13" s="5">
        <v>50685.9</v>
      </c>
      <c r="H13" s="5">
        <v>868.1</v>
      </c>
      <c r="I13" s="5">
        <v>6147.1</v>
      </c>
      <c r="J13" s="5">
        <v>763.7</v>
      </c>
      <c r="K13" s="31">
        <f>G13-H13-I13-J13</f>
        <v>42907.00000000001</v>
      </c>
      <c r="L13" s="8">
        <f>G13/B13</f>
        <v>1.17721968803129</v>
      </c>
      <c r="M13" s="9">
        <f>G13-B13</f>
        <v>7630.300000000003</v>
      </c>
      <c r="N13" s="8">
        <f>K13/F13</f>
        <v>1.14876333981248</v>
      </c>
      <c r="O13" s="9">
        <f>K13-F13</f>
        <v>5556.400000000009</v>
      </c>
    </row>
    <row r="14" spans="1:15" ht="12.75">
      <c r="A14" s="10" t="s">
        <v>17</v>
      </c>
      <c r="B14" s="5">
        <v>8142.6</v>
      </c>
      <c r="C14" s="5">
        <v>6.7</v>
      </c>
      <c r="D14" s="5">
        <v>8.8</v>
      </c>
      <c r="E14" s="5"/>
      <c r="F14" s="24">
        <f>B14-C14-D14-E14</f>
        <v>8127.1</v>
      </c>
      <c r="G14" s="5">
        <v>8887.6</v>
      </c>
      <c r="H14" s="5">
        <v>1.8</v>
      </c>
      <c r="I14" s="5">
        <v>9.2</v>
      </c>
      <c r="J14" s="5">
        <v>0</v>
      </c>
      <c r="K14" s="31">
        <f>G14-H14-I14-J14</f>
        <v>8876.6</v>
      </c>
      <c r="L14" s="8">
        <f>G14/B14</f>
        <v>1.091494117358092</v>
      </c>
      <c r="M14" s="9">
        <f>G14-B14</f>
        <v>745</v>
      </c>
      <c r="N14" s="8">
        <f>K14/F14</f>
        <v>1.0922223179239827</v>
      </c>
      <c r="O14" s="9">
        <f>K14-F14</f>
        <v>749.5</v>
      </c>
    </row>
    <row r="15" spans="1:15" ht="12.75">
      <c r="A15" s="3" t="s">
        <v>18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8"/>
      <c r="M15" s="9"/>
      <c r="N15" s="8"/>
      <c r="O15" s="9"/>
    </row>
    <row r="16" spans="1:15" ht="12.75">
      <c r="A16" s="11" t="s">
        <v>19</v>
      </c>
      <c r="B16" s="7">
        <f>SUM(B17:B18)</f>
        <v>12301.3</v>
      </c>
      <c r="C16" s="7">
        <f>SUM(C17:C18)</f>
        <v>3720</v>
      </c>
      <c r="D16" s="7">
        <f>SUM(D17:D18)</f>
        <v>2086.5</v>
      </c>
      <c r="E16" s="7">
        <f aca="true" t="shared" si="3" ref="E16:K16">SUM(E17:E18)</f>
        <v>420.6</v>
      </c>
      <c r="F16" s="7">
        <f t="shared" si="3"/>
        <v>6074.199999999999</v>
      </c>
      <c r="G16" s="7">
        <f t="shared" si="3"/>
        <v>17842.100000000002</v>
      </c>
      <c r="H16" s="7">
        <f t="shared" si="3"/>
        <v>1047.8</v>
      </c>
      <c r="I16" s="7">
        <f t="shared" si="3"/>
        <v>6884.599999999999</v>
      </c>
      <c r="J16" s="7">
        <f t="shared" si="3"/>
        <v>808.5</v>
      </c>
      <c r="K16" s="7">
        <f t="shared" si="3"/>
        <v>9101.1</v>
      </c>
      <c r="L16" s="8">
        <f>G16/B16</f>
        <v>1.4504239389332838</v>
      </c>
      <c r="M16" s="9">
        <f>G16-B16</f>
        <v>5540.800000000003</v>
      </c>
      <c r="N16" s="8">
        <f>K16/F16</f>
        <v>1.4983207665206943</v>
      </c>
      <c r="O16" s="9">
        <f>K16-F16</f>
        <v>3026.9000000000015</v>
      </c>
    </row>
    <row r="17" spans="1:15" s="17" customFormat="1" ht="12.75">
      <c r="A17" s="23" t="s">
        <v>15</v>
      </c>
      <c r="B17" s="24">
        <v>1439.5</v>
      </c>
      <c r="C17" s="24">
        <v>537.5</v>
      </c>
      <c r="D17" s="24">
        <v>0.2</v>
      </c>
      <c r="E17" s="24">
        <v>0</v>
      </c>
      <c r="F17" s="24">
        <f>B17-C17-D17-E17</f>
        <v>901.8</v>
      </c>
      <c r="G17" s="24">
        <v>2101.4</v>
      </c>
      <c r="H17" s="24">
        <v>181.6</v>
      </c>
      <c r="I17" s="24">
        <v>746.7</v>
      </c>
      <c r="J17" s="24">
        <v>44.8</v>
      </c>
      <c r="K17" s="5">
        <v>1128.2</v>
      </c>
      <c r="L17" s="14">
        <f>G17/B17</f>
        <v>1.45981243487322</v>
      </c>
      <c r="M17" s="26">
        <f>G17-B17</f>
        <v>661.9000000000001</v>
      </c>
      <c r="N17" s="14">
        <f>K17/F17</f>
        <v>1.2510534486582392</v>
      </c>
      <c r="O17" s="26">
        <f>K17-F17</f>
        <v>226.4000000000001</v>
      </c>
    </row>
    <row r="18" spans="1:15" ht="12.75">
      <c r="A18" s="10" t="s">
        <v>16</v>
      </c>
      <c r="B18" s="5">
        <v>10861.8</v>
      </c>
      <c r="C18" s="5">
        <v>3182.5</v>
      </c>
      <c r="D18" s="5">
        <v>2086.3</v>
      </c>
      <c r="E18" s="5">
        <v>420.6</v>
      </c>
      <c r="F18" s="31">
        <f>B18-C18-D18-E18</f>
        <v>5172.399999999999</v>
      </c>
      <c r="G18" s="5">
        <v>15740.7</v>
      </c>
      <c r="H18" s="5">
        <v>866.2</v>
      </c>
      <c r="I18" s="5">
        <v>6137.9</v>
      </c>
      <c r="J18" s="5">
        <v>763.7</v>
      </c>
      <c r="K18" s="5">
        <f>G18-H18-I18-J18</f>
        <v>7972.900000000001</v>
      </c>
      <c r="L18" s="12">
        <f>G18/B18</f>
        <v>1.4491796939733748</v>
      </c>
      <c r="M18" s="9">
        <f>G18-B18</f>
        <v>4878.9000000000015</v>
      </c>
      <c r="N18" s="12">
        <f>K18/F18</f>
        <v>1.5414314438171839</v>
      </c>
      <c r="O18" s="9">
        <f>K18-F18</f>
        <v>2800.500000000002</v>
      </c>
    </row>
    <row r="19" spans="1:15" ht="15">
      <c r="A19" s="11" t="s">
        <v>20</v>
      </c>
      <c r="B19" s="7">
        <v>17143.9</v>
      </c>
      <c r="C19" s="7">
        <v>0</v>
      </c>
      <c r="D19" s="7">
        <v>0</v>
      </c>
      <c r="E19" s="7">
        <v>0</v>
      </c>
      <c r="F19" s="7">
        <f>B19-C19-D19-E19</f>
        <v>17143.9</v>
      </c>
      <c r="G19" s="7">
        <v>18371.5</v>
      </c>
      <c r="H19" s="7">
        <v>0</v>
      </c>
      <c r="I19" s="7">
        <v>0</v>
      </c>
      <c r="J19" s="7">
        <v>0</v>
      </c>
      <c r="K19" s="7">
        <f>G19-H19-I19-J19</f>
        <v>18371.5</v>
      </c>
      <c r="L19" s="8">
        <f>G19/B19</f>
        <v>1.0716056439899906</v>
      </c>
      <c r="M19" s="9">
        <f>G19-B19</f>
        <v>1227.5999999999985</v>
      </c>
      <c r="N19" s="22" t="s">
        <v>10</v>
      </c>
      <c r="O19" s="22" t="s">
        <v>10</v>
      </c>
    </row>
    <row r="20" spans="1:15" ht="12.75">
      <c r="A20" s="11" t="s">
        <v>21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8"/>
      <c r="M20" s="9"/>
      <c r="N20" s="8"/>
      <c r="O20" s="9"/>
    </row>
    <row r="21" spans="1:15" ht="12.75">
      <c r="A21" s="10" t="s">
        <v>16</v>
      </c>
      <c r="B21" s="28">
        <v>2657.7</v>
      </c>
      <c r="C21" s="5">
        <v>0</v>
      </c>
      <c r="D21" s="5">
        <v>0</v>
      </c>
      <c r="E21" s="5">
        <v>0</v>
      </c>
      <c r="F21" s="7">
        <f aca="true" t="shared" si="4" ref="F21:F31">B21-C21-D21-E21</f>
        <v>2657.7</v>
      </c>
      <c r="G21" s="28">
        <v>2986.9</v>
      </c>
      <c r="H21" s="5">
        <v>0</v>
      </c>
      <c r="I21" s="5">
        <v>0</v>
      </c>
      <c r="J21" s="5">
        <v>0</v>
      </c>
      <c r="K21" s="7">
        <f>G21-H21-I21-J21</f>
        <v>2986.9</v>
      </c>
      <c r="L21" s="8">
        <f aca="true" t="shared" si="5" ref="L21:L31">G21/B21</f>
        <v>1.1238665011099824</v>
      </c>
      <c r="M21" s="9">
        <f aca="true" t="shared" si="6" ref="M21:M32">G21-B21</f>
        <v>329.2000000000003</v>
      </c>
      <c r="N21" s="8">
        <f aca="true" t="shared" si="7" ref="N21:N31">K21/F21</f>
        <v>1.1238665011099824</v>
      </c>
      <c r="O21" s="9">
        <f aca="true" t="shared" si="8" ref="O21:O32">K21-F21</f>
        <v>329.2000000000003</v>
      </c>
    </row>
    <row r="22" spans="1:15" s="17" customFormat="1" ht="12.75">
      <c r="A22" s="27" t="s">
        <v>22</v>
      </c>
      <c r="B22" s="28">
        <v>38242.9</v>
      </c>
      <c r="C22" s="28">
        <v>14889.8</v>
      </c>
      <c r="D22" s="28">
        <v>4292</v>
      </c>
      <c r="E22" s="28">
        <v>0</v>
      </c>
      <c r="F22" s="28">
        <f t="shared" si="4"/>
        <v>19061.100000000002</v>
      </c>
      <c r="G22" s="28">
        <v>60094.5</v>
      </c>
      <c r="H22" s="28">
        <v>4905.7</v>
      </c>
      <c r="I22" s="28">
        <v>29012.7</v>
      </c>
      <c r="J22" s="28">
        <v>862</v>
      </c>
      <c r="K22" s="7">
        <v>25314.2</v>
      </c>
      <c r="L22" s="25">
        <f t="shared" si="5"/>
        <v>1.5713897220137594</v>
      </c>
      <c r="M22" s="26">
        <f t="shared" si="6"/>
        <v>21851.6</v>
      </c>
      <c r="N22" s="25">
        <f t="shared" si="7"/>
        <v>1.3280555686712727</v>
      </c>
      <c r="O22" s="26">
        <f t="shared" si="8"/>
        <v>6253.0999999999985</v>
      </c>
    </row>
    <row r="23" spans="1:15" s="17" customFormat="1" ht="25.5">
      <c r="A23" s="27" t="s">
        <v>23</v>
      </c>
      <c r="B23" s="28">
        <v>159.8</v>
      </c>
      <c r="C23" s="28">
        <v>0</v>
      </c>
      <c r="D23" s="28">
        <v>0</v>
      </c>
      <c r="E23" s="28">
        <v>0</v>
      </c>
      <c r="F23" s="28">
        <f t="shared" si="4"/>
        <v>159.8</v>
      </c>
      <c r="G23" s="28">
        <v>328.3</v>
      </c>
      <c r="H23" s="28">
        <v>0</v>
      </c>
      <c r="I23" s="28">
        <v>0.3</v>
      </c>
      <c r="J23" s="28">
        <v>3.1</v>
      </c>
      <c r="K23" s="7">
        <f>G23-H23-I23-J23</f>
        <v>324.9</v>
      </c>
      <c r="L23" s="25">
        <f t="shared" si="5"/>
        <v>2.0544430538172715</v>
      </c>
      <c r="M23" s="26">
        <f t="shared" si="6"/>
        <v>168.5</v>
      </c>
      <c r="N23" s="25">
        <f t="shared" si="7"/>
        <v>2.0331664580725906</v>
      </c>
      <c r="O23" s="26">
        <f t="shared" si="8"/>
        <v>165.09999999999997</v>
      </c>
    </row>
    <row r="24" spans="1:15" ht="24" customHeight="1">
      <c r="A24" s="13" t="s">
        <v>24</v>
      </c>
      <c r="B24" s="7">
        <f>SUM(B25:B26)</f>
        <v>4198.3</v>
      </c>
      <c r="C24" s="7">
        <f>SUM(C25:C26)</f>
        <v>0</v>
      </c>
      <c r="D24" s="7">
        <f>SUM(D25:D26)</f>
        <v>0</v>
      </c>
      <c r="E24" s="7">
        <f aca="true" t="shared" si="9" ref="E24:J24">SUM(E25:E26)</f>
        <v>0</v>
      </c>
      <c r="F24" s="7">
        <f t="shared" si="4"/>
        <v>4198.3</v>
      </c>
      <c r="G24" s="7">
        <f t="shared" si="9"/>
        <v>4468.599999999999</v>
      </c>
      <c r="H24" s="7">
        <f t="shared" si="9"/>
        <v>0</v>
      </c>
      <c r="I24" s="7">
        <f t="shared" si="9"/>
        <v>0</v>
      </c>
      <c r="J24" s="7">
        <f t="shared" si="9"/>
        <v>0</v>
      </c>
      <c r="K24" s="7">
        <f>G24-H24-I24-J24</f>
        <v>4468.599999999999</v>
      </c>
      <c r="L24" s="8">
        <f t="shared" si="5"/>
        <v>1.0643832027249123</v>
      </c>
      <c r="M24" s="9">
        <f t="shared" si="6"/>
        <v>270.2999999999993</v>
      </c>
      <c r="N24" s="8">
        <f t="shared" si="7"/>
        <v>1.0643832027249123</v>
      </c>
      <c r="O24" s="9">
        <f t="shared" si="8"/>
        <v>270.2999999999993</v>
      </c>
    </row>
    <row r="25" spans="1:15" s="17" customFormat="1" ht="12.75">
      <c r="A25" s="23" t="s">
        <v>15</v>
      </c>
      <c r="B25" s="24">
        <v>200.2</v>
      </c>
      <c r="C25" s="24">
        <v>0</v>
      </c>
      <c r="D25" s="24">
        <v>0</v>
      </c>
      <c r="E25" s="24">
        <v>0</v>
      </c>
      <c r="F25" s="24">
        <f t="shared" si="4"/>
        <v>200.2</v>
      </c>
      <c r="G25" s="24">
        <v>531.9</v>
      </c>
      <c r="H25" s="24">
        <v>0</v>
      </c>
      <c r="I25" s="24">
        <v>0</v>
      </c>
      <c r="J25" s="24">
        <v>0</v>
      </c>
      <c r="K25" s="5">
        <f>G25-H25-I25</f>
        <v>531.9</v>
      </c>
      <c r="L25" s="14">
        <f t="shared" si="5"/>
        <v>2.656843156843157</v>
      </c>
      <c r="M25" s="26">
        <f t="shared" si="6"/>
        <v>331.7</v>
      </c>
      <c r="N25" s="14">
        <f t="shared" si="7"/>
        <v>2.656843156843157</v>
      </c>
      <c r="O25" s="26">
        <f t="shared" si="8"/>
        <v>331.7</v>
      </c>
    </row>
    <row r="26" spans="1:15" ht="12.75">
      <c r="A26" s="10" t="s">
        <v>16</v>
      </c>
      <c r="B26" s="5">
        <v>3998.1</v>
      </c>
      <c r="C26" s="5">
        <v>0</v>
      </c>
      <c r="D26" s="5">
        <v>0</v>
      </c>
      <c r="E26" s="5">
        <v>0</v>
      </c>
      <c r="F26" s="31">
        <f t="shared" si="4"/>
        <v>3998.1</v>
      </c>
      <c r="G26" s="5">
        <v>3936.7</v>
      </c>
      <c r="H26" s="5">
        <v>0</v>
      </c>
      <c r="I26" s="5">
        <v>0</v>
      </c>
      <c r="J26" s="5">
        <v>0</v>
      </c>
      <c r="K26" s="5">
        <f>G26-H26-I26</f>
        <v>3936.7</v>
      </c>
      <c r="L26" s="12">
        <f t="shared" si="5"/>
        <v>0.9846427052850104</v>
      </c>
      <c r="M26" s="9">
        <f t="shared" si="6"/>
        <v>-61.40000000000009</v>
      </c>
      <c r="N26" s="12">
        <f t="shared" si="7"/>
        <v>0.9846427052850104</v>
      </c>
      <c r="O26" s="9">
        <f t="shared" si="8"/>
        <v>-61.40000000000009</v>
      </c>
    </row>
    <row r="27" spans="1:15" ht="12.75">
      <c r="A27" s="11" t="s">
        <v>25</v>
      </c>
      <c r="B27" s="7">
        <f>SUM(B28:B29)</f>
        <v>71265.20000000001</v>
      </c>
      <c r="C27" s="7">
        <f>SUM(C28:C29)</f>
        <v>46626.100000000006</v>
      </c>
      <c r="D27" s="7">
        <f>SUM(D28:D29)</f>
        <v>11636.7</v>
      </c>
      <c r="E27" s="7">
        <f aca="true" t="shared" si="10" ref="E27:J27">SUM(E28:E29)</f>
        <v>0</v>
      </c>
      <c r="F27" s="7">
        <f t="shared" si="4"/>
        <v>13002.400000000005</v>
      </c>
      <c r="G27" s="7">
        <f t="shared" si="10"/>
        <v>105299.8</v>
      </c>
      <c r="H27" s="7">
        <f t="shared" si="10"/>
        <v>15371.8</v>
      </c>
      <c r="I27" s="7">
        <f t="shared" si="10"/>
        <v>65844.2</v>
      </c>
      <c r="J27" s="7">
        <f t="shared" si="10"/>
        <v>0</v>
      </c>
      <c r="K27" s="7">
        <f>SUM(K28:K29)</f>
        <v>24083.700000000004</v>
      </c>
      <c r="L27" s="8">
        <f t="shared" si="5"/>
        <v>1.4775767134590232</v>
      </c>
      <c r="M27" s="9">
        <f t="shared" si="6"/>
        <v>34034.59999999999</v>
      </c>
      <c r="N27" s="8">
        <f t="shared" si="7"/>
        <v>1.8522503537808401</v>
      </c>
      <c r="O27" s="9">
        <f t="shared" si="8"/>
        <v>11081.3</v>
      </c>
    </row>
    <row r="28" spans="1:15" s="17" customFormat="1" ht="12.75">
      <c r="A28" s="23" t="s">
        <v>15</v>
      </c>
      <c r="B28" s="24">
        <v>71239.1</v>
      </c>
      <c r="C28" s="24">
        <v>46619.3</v>
      </c>
      <c r="D28" s="24">
        <v>11628</v>
      </c>
      <c r="E28" s="24">
        <v>0</v>
      </c>
      <c r="F28" s="24">
        <f t="shared" si="4"/>
        <v>12991.800000000003</v>
      </c>
      <c r="G28" s="24">
        <v>105276.3</v>
      </c>
      <c r="H28" s="24">
        <v>15370</v>
      </c>
      <c r="I28" s="24">
        <v>65835</v>
      </c>
      <c r="J28" s="24">
        <v>0</v>
      </c>
      <c r="K28" s="24">
        <f>G28-H28-I28-J28</f>
        <v>24071.300000000003</v>
      </c>
      <c r="L28" s="14">
        <f t="shared" si="5"/>
        <v>1.4777881809287314</v>
      </c>
      <c r="M28" s="26">
        <f t="shared" si="6"/>
        <v>34037.2</v>
      </c>
      <c r="N28" s="14">
        <f t="shared" si="7"/>
        <v>1.8528071552825627</v>
      </c>
      <c r="O28" s="9">
        <f t="shared" si="8"/>
        <v>11079.5</v>
      </c>
    </row>
    <row r="29" spans="1:15" ht="12.75">
      <c r="A29" s="10" t="s">
        <v>16</v>
      </c>
      <c r="B29" s="5">
        <v>26.1</v>
      </c>
      <c r="C29" s="5">
        <v>6.8</v>
      </c>
      <c r="D29" s="5">
        <v>8.7</v>
      </c>
      <c r="E29" s="5">
        <v>0</v>
      </c>
      <c r="F29" s="31">
        <f t="shared" si="4"/>
        <v>10.600000000000001</v>
      </c>
      <c r="G29" s="5">
        <v>23.5</v>
      </c>
      <c r="H29" s="5">
        <v>1.8</v>
      </c>
      <c r="I29" s="5">
        <v>9.2</v>
      </c>
      <c r="J29" s="5">
        <v>0</v>
      </c>
      <c r="K29" s="24">
        <v>12.4</v>
      </c>
      <c r="L29" s="14">
        <f t="shared" si="5"/>
        <v>0.900383141762452</v>
      </c>
      <c r="M29" s="9">
        <f t="shared" si="6"/>
        <v>-2.6000000000000014</v>
      </c>
      <c r="N29" s="12">
        <f t="shared" si="7"/>
        <v>1.169811320754717</v>
      </c>
      <c r="O29" s="9">
        <f t="shared" si="8"/>
        <v>1.799999999999999</v>
      </c>
    </row>
    <row r="30" spans="1:15" ht="12.75">
      <c r="A30" s="11" t="s">
        <v>26</v>
      </c>
      <c r="B30" s="7">
        <f>SUM(B31:B32)</f>
        <v>67069.7</v>
      </c>
      <c r="C30" s="7">
        <f>SUM(C31:C32)</f>
        <v>46617.1</v>
      </c>
      <c r="D30" s="7">
        <f>SUM(D31:D32)</f>
        <v>7745.3</v>
      </c>
      <c r="E30" s="7">
        <f>SUM(E31:E32)</f>
        <v>0</v>
      </c>
      <c r="F30" s="7">
        <f t="shared" si="4"/>
        <v>12707.3</v>
      </c>
      <c r="G30" s="7">
        <f>SUM(G31:G32)</f>
        <v>99857.5</v>
      </c>
      <c r="H30" s="7">
        <f>SUM(H31:H32)</f>
        <v>15369.1</v>
      </c>
      <c r="I30" s="7">
        <f>SUM(I31:I32)</f>
        <v>64831.7</v>
      </c>
      <c r="J30" s="7">
        <f>SUM(J31:J32)</f>
        <v>0</v>
      </c>
      <c r="K30" s="7">
        <f>SUM(K31:K32)</f>
        <v>19656.6</v>
      </c>
      <c r="L30" s="8">
        <f t="shared" si="5"/>
        <v>1.4888615872741342</v>
      </c>
      <c r="M30" s="9">
        <f t="shared" si="6"/>
        <v>32787.8</v>
      </c>
      <c r="N30" s="8">
        <f t="shared" si="7"/>
        <v>1.5468746311175465</v>
      </c>
      <c r="O30" s="9">
        <f t="shared" si="8"/>
        <v>6949.299999999999</v>
      </c>
    </row>
    <row r="31" spans="1:15" s="17" customFormat="1" ht="12.75">
      <c r="A31" s="23" t="s">
        <v>15</v>
      </c>
      <c r="B31" s="24">
        <v>67069.7</v>
      </c>
      <c r="C31" s="24">
        <v>46617.1</v>
      </c>
      <c r="D31" s="24">
        <v>7745.3</v>
      </c>
      <c r="E31" s="24">
        <v>0</v>
      </c>
      <c r="F31" s="24">
        <f t="shared" si="4"/>
        <v>12707.3</v>
      </c>
      <c r="G31" s="24">
        <v>99857.5</v>
      </c>
      <c r="H31" s="24">
        <v>15369.1</v>
      </c>
      <c r="I31" s="24">
        <v>64831.7</v>
      </c>
      <c r="J31" s="24">
        <v>0</v>
      </c>
      <c r="K31" s="24">
        <v>19656.6</v>
      </c>
      <c r="L31" s="14">
        <f t="shared" si="5"/>
        <v>1.4888615872741342</v>
      </c>
      <c r="M31" s="26">
        <f t="shared" si="6"/>
        <v>32787.8</v>
      </c>
      <c r="N31" s="14">
        <f t="shared" si="7"/>
        <v>1.5468746311175465</v>
      </c>
      <c r="O31" s="26">
        <f t="shared" si="8"/>
        <v>6949.299999999999</v>
      </c>
    </row>
    <row r="32" spans="1:15" ht="12.75" hidden="1">
      <c r="A32" s="10" t="s">
        <v>27</v>
      </c>
      <c r="B32" s="20" t="s">
        <v>10</v>
      </c>
      <c r="C32" s="20" t="s">
        <v>10</v>
      </c>
      <c r="D32" s="20" t="s">
        <v>10</v>
      </c>
      <c r="E32" s="5"/>
      <c r="F32" s="31"/>
      <c r="G32" s="20" t="s">
        <v>10</v>
      </c>
      <c r="H32" s="20" t="s">
        <v>10</v>
      </c>
      <c r="I32" s="20" t="s">
        <v>10</v>
      </c>
      <c r="J32" s="20" t="s">
        <v>10</v>
      </c>
      <c r="K32" s="20" t="s">
        <v>10</v>
      </c>
      <c r="L32" s="20" t="s">
        <v>10</v>
      </c>
      <c r="M32" s="9" t="e">
        <f t="shared" si="6"/>
        <v>#VALUE!</v>
      </c>
      <c r="N32" s="20" t="s">
        <v>10</v>
      </c>
      <c r="O32" s="9" t="e">
        <f t="shared" si="8"/>
        <v>#VALUE!</v>
      </c>
    </row>
    <row r="33" spans="1:15" s="17" customFormat="1" ht="51" customHeight="1">
      <c r="A33" s="15" t="s">
        <v>28</v>
      </c>
      <c r="B33" s="7">
        <v>8213.6</v>
      </c>
      <c r="C33" s="5">
        <v>0</v>
      </c>
      <c r="D33" s="5">
        <v>0</v>
      </c>
      <c r="E33" s="5">
        <v>0</v>
      </c>
      <c r="F33" s="7">
        <f>B33-C33-D33-E33</f>
        <v>8213.6</v>
      </c>
      <c r="G33" s="7">
        <v>9449.4</v>
      </c>
      <c r="H33" s="16">
        <v>0</v>
      </c>
      <c r="I33" s="16">
        <v>0</v>
      </c>
      <c r="J33" s="16">
        <v>0</v>
      </c>
      <c r="K33" s="7">
        <f>G33-H33-I33-J33</f>
        <v>9449.4</v>
      </c>
      <c r="L33" s="8">
        <f>G33/B33</f>
        <v>1.1504577773448914</v>
      </c>
      <c r="M33" s="9">
        <f>G33-B33</f>
        <v>1235.7999999999993</v>
      </c>
      <c r="N33" s="8">
        <f>K33/F33</f>
        <v>1.1504577773448914</v>
      </c>
      <c r="O33" s="9">
        <f>K33-F33</f>
        <v>1235.7999999999993</v>
      </c>
    </row>
    <row r="34" spans="1:15" s="17" customFormat="1" ht="12.75">
      <c r="A34" s="18" t="s">
        <v>29</v>
      </c>
      <c r="B34" s="19"/>
      <c r="C34" s="20"/>
      <c r="D34" s="20"/>
      <c r="E34" s="20"/>
      <c r="F34" s="7"/>
      <c r="G34" s="19"/>
      <c r="H34" s="20"/>
      <c r="I34" s="20"/>
      <c r="J34" s="20"/>
      <c r="K34" s="7"/>
      <c r="L34" s="20"/>
      <c r="M34" s="9"/>
      <c r="N34" s="20"/>
      <c r="O34" s="9"/>
    </row>
    <row r="35" spans="1:15" s="17" customFormat="1" ht="22.5">
      <c r="A35" s="15" t="s">
        <v>30</v>
      </c>
      <c r="B35" s="7">
        <v>6031.2</v>
      </c>
      <c r="C35" s="5">
        <v>0</v>
      </c>
      <c r="D35" s="5">
        <v>0</v>
      </c>
      <c r="E35" s="5">
        <v>0</v>
      </c>
      <c r="F35" s="7">
        <f>B35-C35-D35-E35</f>
        <v>6031.2</v>
      </c>
      <c r="G35" s="7">
        <v>6938.4</v>
      </c>
      <c r="H35" s="5">
        <v>0</v>
      </c>
      <c r="I35" s="5">
        <v>0</v>
      </c>
      <c r="J35" s="5">
        <v>0</v>
      </c>
      <c r="K35" s="7">
        <f>G35-H35-I35-J35</f>
        <v>6938.4</v>
      </c>
      <c r="L35" s="8">
        <f>G35/B35</f>
        <v>1.15041782729805</v>
      </c>
      <c r="M35" s="9">
        <f>G35-B35</f>
        <v>907.1999999999998</v>
      </c>
      <c r="N35" s="8">
        <f>K35/F35</f>
        <v>1.15041782729805</v>
      </c>
      <c r="O35" s="9">
        <f>K35-F35</f>
        <v>907.1999999999998</v>
      </c>
    </row>
    <row r="36" spans="1:15" ht="54.75" customHeight="1">
      <c r="A36" s="29" t="s">
        <v>31</v>
      </c>
      <c r="B36" s="7">
        <v>0.3</v>
      </c>
      <c r="C36" s="7">
        <v>0</v>
      </c>
      <c r="D36" s="7">
        <v>0</v>
      </c>
      <c r="E36" s="7">
        <v>0</v>
      </c>
      <c r="F36" s="7">
        <f>B36-C36-D36</f>
        <v>0.3</v>
      </c>
      <c r="G36" s="7">
        <v>0.3</v>
      </c>
      <c r="H36" s="7">
        <v>0</v>
      </c>
      <c r="I36" s="7">
        <v>0</v>
      </c>
      <c r="J36" s="7">
        <v>0</v>
      </c>
      <c r="K36" s="7">
        <f>G36-H36-I36</f>
        <v>0.3</v>
      </c>
      <c r="L36" s="8">
        <f>G36/B36</f>
        <v>1</v>
      </c>
      <c r="M36" s="9">
        <f>G36-B36</f>
        <v>0</v>
      </c>
      <c r="N36" s="8">
        <f>K36/F36</f>
        <v>1</v>
      </c>
      <c r="O36" s="9">
        <f>K36-F36</f>
        <v>0</v>
      </c>
    </row>
    <row r="37" spans="1:15" ht="33.75" customHeight="1">
      <c r="A37" s="29" t="s">
        <v>33</v>
      </c>
      <c r="B37" s="7">
        <v>33821.2</v>
      </c>
      <c r="C37" s="7">
        <v>0</v>
      </c>
      <c r="D37" s="7">
        <v>0</v>
      </c>
      <c r="E37" s="7">
        <v>0</v>
      </c>
      <c r="F37" s="7">
        <f>B37-C37-D37</f>
        <v>33821.2</v>
      </c>
      <c r="G37" s="7">
        <v>38813.5</v>
      </c>
      <c r="H37" s="7">
        <v>0</v>
      </c>
      <c r="I37" s="7">
        <v>0</v>
      </c>
      <c r="J37" s="7">
        <v>0</v>
      </c>
      <c r="K37" s="7">
        <f>G37-H37-I37</f>
        <v>38813.5</v>
      </c>
      <c r="L37" s="8">
        <f>G37/B37</f>
        <v>1.147608600522749</v>
      </c>
      <c r="M37" s="9">
        <f>G37-B37</f>
        <v>4992.300000000003</v>
      </c>
      <c r="N37" s="8">
        <f>K37/F37</f>
        <v>1.147608600522749</v>
      </c>
      <c r="O37" s="9">
        <f>K37-F37</f>
        <v>4992.300000000003</v>
      </c>
    </row>
    <row r="38" ht="15">
      <c r="A38" s="30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13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5:13" ht="12.75">
      <c r="E102" s="1"/>
      <c r="F102" s="1"/>
      <c r="G102" s="1"/>
      <c r="H102" s="1"/>
      <c r="I102" s="1"/>
      <c r="J102" s="1"/>
      <c r="K102" s="1"/>
      <c r="L102" s="1"/>
      <c r="M102" s="1"/>
    </row>
    <row r="103" spans="5:13" ht="12.75">
      <c r="E103" s="1"/>
      <c r="F103" s="1"/>
      <c r="G103" s="1"/>
      <c r="H103" s="1"/>
      <c r="I103" s="1"/>
      <c r="J103" s="1"/>
      <c r="K103" s="1"/>
      <c r="L103" s="1"/>
      <c r="M103" s="1"/>
    </row>
    <row r="104" spans="5:13" ht="12.75">
      <c r="E104" s="1"/>
      <c r="F104" s="1"/>
      <c r="G104" s="1"/>
      <c r="H104" s="1"/>
      <c r="I104" s="1"/>
      <c r="J104" s="1"/>
      <c r="K104" s="1"/>
      <c r="L104" s="1"/>
      <c r="M104" s="1"/>
    </row>
    <row r="105" spans="5:13" ht="12.75">
      <c r="E105" s="1"/>
      <c r="F105" s="1"/>
      <c r="G105" s="1"/>
      <c r="H105" s="1"/>
      <c r="I105" s="1"/>
      <c r="J105" s="1"/>
      <c r="K105" s="1"/>
      <c r="L105" s="1"/>
      <c r="M105" s="1"/>
    </row>
    <row r="106" spans="5:13" ht="12.75">
      <c r="E106" s="1"/>
      <c r="F106" s="1"/>
      <c r="G106" s="1"/>
      <c r="H106" s="1"/>
      <c r="I106" s="1"/>
      <c r="J106" s="1"/>
      <c r="K106" s="1"/>
      <c r="L106" s="1"/>
      <c r="M106" s="1"/>
    </row>
    <row r="107" spans="5:13" ht="12.75">
      <c r="E107" s="1"/>
      <c r="F107" s="1"/>
      <c r="G107" s="1"/>
      <c r="H107" s="1"/>
      <c r="I107" s="1"/>
      <c r="J107" s="1"/>
      <c r="K107" s="1"/>
      <c r="L107" s="1"/>
      <c r="M107" s="1"/>
    </row>
    <row r="108" spans="5:13" ht="12.75">
      <c r="E108" s="1"/>
      <c r="F108" s="1"/>
      <c r="G108" s="1"/>
      <c r="H108" s="1"/>
      <c r="I108" s="1"/>
      <c r="J108" s="1"/>
      <c r="K108" s="1"/>
      <c r="L108" s="1"/>
      <c r="M108" s="1"/>
    </row>
    <row r="109" spans="5:13" ht="12.75">
      <c r="E109" s="1"/>
      <c r="F109" s="1"/>
      <c r="G109" s="1"/>
      <c r="H109" s="1"/>
      <c r="I109" s="1"/>
      <c r="J109" s="1"/>
      <c r="K109" s="1"/>
      <c r="L109" s="1"/>
      <c r="M109" s="1"/>
    </row>
    <row r="110" spans="5:13" ht="12.75">
      <c r="E110" s="1"/>
      <c r="F110" s="1"/>
      <c r="G110" s="1"/>
      <c r="H110" s="1"/>
      <c r="I110" s="1"/>
      <c r="J110" s="1"/>
      <c r="K110" s="1"/>
      <c r="L110" s="1"/>
      <c r="M110" s="1"/>
    </row>
    <row r="111" spans="5:13" ht="12.75">
      <c r="E111" s="1"/>
      <c r="F111" s="1"/>
      <c r="G111" s="1"/>
      <c r="H111" s="1"/>
      <c r="I111" s="1"/>
      <c r="J111" s="1"/>
      <c r="K111" s="1"/>
      <c r="L111" s="1"/>
      <c r="M111" s="1"/>
    </row>
    <row r="112" spans="5:13" ht="12.75">
      <c r="E112" s="1"/>
      <c r="F112" s="1"/>
      <c r="G112" s="1"/>
      <c r="H112" s="1"/>
      <c r="I112" s="1"/>
      <c r="J112" s="1"/>
      <c r="K112" s="1"/>
      <c r="L112" s="1"/>
      <c r="M112" s="1"/>
    </row>
    <row r="113" spans="5:13" ht="12.75">
      <c r="E113" s="1"/>
      <c r="F113" s="1"/>
      <c r="G113" s="1"/>
      <c r="H113" s="1"/>
      <c r="I113" s="1"/>
      <c r="J113" s="1"/>
      <c r="K113" s="1"/>
      <c r="L113" s="1"/>
      <c r="M113" s="1"/>
    </row>
    <row r="114" spans="2:13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13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2:13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3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2:13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2:13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2:13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2:13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2:13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2:13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2:13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2:13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2:13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2:13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2:13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2:13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2:13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2:13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2:13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2:13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2:13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2:13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2:13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2:13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2:13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2:13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2:13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2:13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2:13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2:13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2:13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2:13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2:13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2:13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2:13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2:13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2:13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2:13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2:13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2:13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2:13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2:13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2:13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2:13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2:13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2:13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2:13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2:13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2:13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2:13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2:13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2:13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2:13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2:13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2:13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2:13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2:13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2:13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2:13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2:13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2:13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2:13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2:13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2:13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2:13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2:13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2:13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2:13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2:13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2:13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2:13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2:13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2:13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2:13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2:13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2:13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2:13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2:13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2:13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2:13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2:13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2:13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2:13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2:13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2:13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2:13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2:13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2:13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2:13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2:13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2:13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2:13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2:13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2:13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2:13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2:13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2:13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2:13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2:13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2:13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2:13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2:13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2:13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2:13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2:13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2:13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2:13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2:13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2:13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2:13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2:13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2:13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2:13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2:13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2:13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2:13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2:13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2:13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2:13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2:13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2:13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2:13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2:13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2:13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2:13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2:13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2:13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2:13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2:13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2:13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2:13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2:13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2:13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2:13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2:13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2:13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2:13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2:13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2:13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2:13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2:13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2:13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2:13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2:13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2:13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2:13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2:13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2:13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2:13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2:13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2:13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2:13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2:13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2:13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2:13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2:13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2:13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2:13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2:13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2:13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2:13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2:13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2:13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2:13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2:13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2:13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2:13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2:13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2:13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2:13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2:13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2:13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2:13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2:13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2:13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2:13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2:13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2:13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2:13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2:13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2:13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2:13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2:13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2:13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2:13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2:13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2:13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2:13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2:13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2:13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2:13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2:13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2:13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2:13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2:13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2:13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2:13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2:13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2:13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2:13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2:13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2:13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2:13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2:13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2:13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2:13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2:13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2:13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2:13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2:13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2:13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2:13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2:13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2:13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2:13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2:13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2:13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2:13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2:13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2:13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2:13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2:13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2:13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2:13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2:13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2:13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2:13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2:13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2:13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2:13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2:13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2:13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2:13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2:13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2:13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2:13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2:13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2:13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2:13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2:13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2:13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2:13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2:13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2:13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2:13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2:13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2:13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2:13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2:13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2:13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2:13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2:13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2:13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2:13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2:13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2:13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2:13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2:13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2:13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2:13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2:13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2:13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2:13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2:13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2:13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2:13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2:13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2:13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2:13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2:13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2:13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2:13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2:13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2:13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2:13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2:13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2:13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2:13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2:13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2:13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2:13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2:13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</sheetData>
  <sheetProtection/>
  <mergeCells count="6">
    <mergeCell ref="O4:O5"/>
    <mergeCell ref="B4:F4"/>
    <mergeCell ref="G4:K4"/>
    <mergeCell ref="L4:L5"/>
    <mergeCell ref="M4:M5"/>
    <mergeCell ref="N4:N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 России по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Крестинина Елена Алексеевна</dc:creator>
  <cp:keywords/>
  <dc:description/>
  <cp:lastModifiedBy>Мартынова Наталья Валентиновна</cp:lastModifiedBy>
  <cp:lastPrinted>2018-12-12T04:18:57Z</cp:lastPrinted>
  <dcterms:created xsi:type="dcterms:W3CDTF">2017-06-13T05:10:42Z</dcterms:created>
  <dcterms:modified xsi:type="dcterms:W3CDTF">2018-12-12T09:22:38Z</dcterms:modified>
  <cp:category/>
  <cp:version/>
  <cp:contentType/>
  <cp:contentStatus/>
</cp:coreProperties>
</file>