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8195" windowHeight="5970"/>
  </bookViews>
  <sheets>
    <sheet name="Лист1" sheetId="1" r:id="rId1"/>
  </sheets>
  <definedNames>
    <definedName name="_xlnm.Print_Area" localSheetId="0">Лист1!$A$1:$O$39</definedName>
  </definedNames>
  <calcPr calcId="145621"/>
</workbook>
</file>

<file path=xl/calcChain.xml><?xml version="1.0" encoding="utf-8"?>
<calcChain xmlns="http://schemas.openxmlformats.org/spreadsheetml/2006/main">
  <c r="K30" i="1" l="1"/>
  <c r="K26" i="1"/>
  <c r="K19" i="1"/>
  <c r="K17" i="1"/>
  <c r="K16" i="1" s="1"/>
  <c r="K18" i="1"/>
  <c r="K14" i="1"/>
  <c r="G11" i="1" l="1"/>
  <c r="G8" i="1" s="1"/>
  <c r="G16" i="1"/>
  <c r="G19" i="1"/>
  <c r="G6" i="1" l="1"/>
  <c r="K28" i="1"/>
  <c r="K31" i="1"/>
  <c r="K29" i="1" s="1"/>
  <c r="K33" i="1"/>
  <c r="K34" i="1"/>
  <c r="K35" i="1"/>
  <c r="K37" i="1"/>
  <c r="K38" i="1"/>
  <c r="K39" i="1"/>
  <c r="K11" i="1"/>
  <c r="K20" i="1"/>
  <c r="K21" i="1"/>
  <c r="K23" i="1"/>
  <c r="H19" i="1" l="1"/>
  <c r="I19" i="1"/>
  <c r="J19" i="1"/>
  <c r="M21" i="1" l="1"/>
  <c r="L21" i="1"/>
  <c r="M20" i="1"/>
  <c r="O20" i="1" l="1"/>
  <c r="O21" i="1"/>
  <c r="N21" i="1"/>
  <c r="M12" i="1"/>
  <c r="M13" i="1"/>
  <c r="M14" i="1"/>
  <c r="M17" i="1"/>
  <c r="M18" i="1"/>
  <c r="M19" i="1"/>
  <c r="M23" i="1"/>
  <c r="M24" i="1"/>
  <c r="M25" i="1"/>
  <c r="M27" i="1"/>
  <c r="M28" i="1"/>
  <c r="M30" i="1"/>
  <c r="M31" i="1"/>
  <c r="M33" i="1"/>
  <c r="M34" i="1"/>
  <c r="M35" i="1"/>
  <c r="M37" i="1"/>
  <c r="M38" i="1"/>
  <c r="M39" i="1"/>
  <c r="J32" i="1"/>
  <c r="J29" i="1"/>
  <c r="J26" i="1"/>
  <c r="J16" i="1"/>
  <c r="J11" i="1"/>
  <c r="J8" i="1" s="1"/>
  <c r="G32" i="1"/>
  <c r="G29" i="1"/>
  <c r="G9" i="1" s="1"/>
  <c r="G26" i="1"/>
  <c r="J9" i="1" l="1"/>
  <c r="J6" i="1"/>
  <c r="M32" i="1" l="1"/>
  <c r="M29" i="1"/>
  <c r="M26" i="1"/>
  <c r="M16" i="1"/>
  <c r="N19" i="1" l="1"/>
  <c r="O19" i="1"/>
  <c r="K24" i="1" l="1"/>
  <c r="H29" i="1" l="1"/>
  <c r="L18" i="1" l="1"/>
  <c r="L39" i="1" l="1"/>
  <c r="L37" i="1"/>
  <c r="L35" i="1"/>
  <c r="O34" i="1"/>
  <c r="L33" i="1"/>
  <c r="I32" i="1"/>
  <c r="H32" i="1"/>
  <c r="K32" i="1" s="1"/>
  <c r="L31" i="1"/>
  <c r="O31" i="1"/>
  <c r="L30" i="1"/>
  <c r="O30" i="1"/>
  <c r="I29" i="1"/>
  <c r="L28" i="1"/>
  <c r="L27" i="1"/>
  <c r="I26" i="1"/>
  <c r="H26" i="1"/>
  <c r="L25" i="1"/>
  <c r="L24" i="1"/>
  <c r="L23" i="1"/>
  <c r="L19" i="1"/>
  <c r="N18" i="1"/>
  <c r="L17" i="1"/>
  <c r="N17" i="1"/>
  <c r="I16" i="1"/>
  <c r="H16" i="1"/>
  <c r="L14" i="1"/>
  <c r="O14" i="1"/>
  <c r="L13" i="1"/>
  <c r="O13" i="1"/>
  <c r="L12" i="1"/>
  <c r="N12" i="1"/>
  <c r="I11" i="1"/>
  <c r="I8" i="1" s="1"/>
  <c r="H11" i="1"/>
  <c r="H8" i="1" l="1"/>
  <c r="K8" i="1" s="1"/>
  <c r="O32" i="1"/>
  <c r="I9" i="1"/>
  <c r="L16" i="1"/>
  <c r="O23" i="1"/>
  <c r="O25" i="1"/>
  <c r="M11" i="1"/>
  <c r="O35" i="1"/>
  <c r="O37" i="1"/>
  <c r="O38" i="1"/>
  <c r="O39" i="1"/>
  <c r="O33" i="1"/>
  <c r="O27" i="1"/>
  <c r="O28" i="1"/>
  <c r="I6" i="1"/>
  <c r="L8" i="1"/>
  <c r="L11" i="1"/>
  <c r="O12" i="1"/>
  <c r="N13" i="1"/>
  <c r="N14" i="1"/>
  <c r="O17" i="1"/>
  <c r="O18" i="1"/>
  <c r="N23" i="1"/>
  <c r="N25" i="1"/>
  <c r="L26" i="1"/>
  <c r="N27" i="1"/>
  <c r="N28" i="1"/>
  <c r="L29" i="1"/>
  <c r="N30" i="1"/>
  <c r="N31" i="1"/>
  <c r="L32" i="1"/>
  <c r="N33" i="1"/>
  <c r="N35" i="1"/>
  <c r="N37" i="1"/>
  <c r="N39" i="1"/>
  <c r="M8" i="1"/>
  <c r="H6" i="1" l="1"/>
  <c r="K6" i="1" s="1"/>
  <c r="N6" i="1" s="1"/>
  <c r="H9" i="1"/>
  <c r="K9" i="1" s="1"/>
  <c r="N26" i="1"/>
  <c r="O16" i="1"/>
  <c r="N16" i="1"/>
  <c r="O29" i="1"/>
  <c r="N32" i="1"/>
  <c r="O26" i="1"/>
  <c r="M9" i="1"/>
  <c r="N29" i="1"/>
  <c r="L9" i="1"/>
  <c r="O8" i="1"/>
  <c r="M6" i="1"/>
  <c r="N11" i="1"/>
  <c r="N8" i="1"/>
  <c r="O11" i="1"/>
  <c r="L6" i="1"/>
  <c r="O6" i="1" l="1"/>
  <c r="N9" i="1"/>
  <c r="O9" i="1"/>
  <c r="N24" i="1" l="1"/>
  <c r="O24" i="1"/>
</calcChain>
</file>

<file path=xl/sharedStrings.xml><?xml version="1.0" encoding="utf-8"?>
<sst xmlns="http://schemas.openxmlformats.org/spreadsheetml/2006/main" count="62" uniqueCount="38">
  <si>
    <t>Динамика поступлений  по УФНС России по Томской области</t>
  </si>
  <si>
    <t>Темп роста по общей сумме поступлений, %</t>
  </si>
  <si>
    <t>Увели-чение, (снижение) млн.руб.</t>
  </si>
  <si>
    <t>Темп роста без переданных,%</t>
  </si>
  <si>
    <t>Показатели</t>
  </si>
  <si>
    <t>МРИ 2</t>
  </si>
  <si>
    <t>Другие МРИ по КН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</si>
  <si>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</si>
  <si>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</si>
  <si>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</si>
  <si>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</si>
  <si>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</si>
  <si>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</si>
  <si>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</si>
  <si>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</si>
  <si>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</si>
  <si>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</si>
  <si>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>X</t>
  </si>
  <si>
    <t xml:space="preserve">      Налоги на совокупный доход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</si>
  <si>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</si>
  <si>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</si>
  <si>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</si>
  <si>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</si>
  <si>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t xml:space="preserve">          из него НДПИ нефть</t>
  </si>
  <si>
    <t xml:space="preserve">                    в консолидированный бюджет субъекта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</si>
  <si>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</si>
  <si>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</si>
  <si>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</si>
  <si>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</si>
  <si>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Межрайонные по КН</t>
  </si>
  <si>
    <t>Страховые взносы на обязательное социальное страхование в РФ</t>
  </si>
  <si>
    <t>2020 год</t>
  </si>
  <si>
    <t>2021 год</t>
  </si>
  <si>
    <t xml:space="preserve">      НДФЛ</t>
  </si>
  <si>
    <t>На 01.12.2020г.</t>
  </si>
  <si>
    <t>На 01.12.2020г. без переданных</t>
  </si>
  <si>
    <t>На 01.12.2021г.</t>
  </si>
  <si>
    <t>На 01.12.2021г. без переданных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</si>
</sst>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0.0%"/>
    <numFmt numFmtId="166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1" applyFill="1"/>
    <xf numFmtId="164" fontId="1" fillId="0" borderId="0" xfId="1" applyNumberFormat="1" applyFill="1"/>
    <xf numFmtId="0" fontId="1" fillId="0" borderId="1" xfId="1" applyFill="1" applyBorder="1"/>
    <xf numFmtId="164" fontId="0" fillId="0" borderId="1" xfId="1" applyNumberFormat="1" applyFont="1" applyFill="1" applyBorder="1" applyAlignment="1">
      <alignment wrapText="1" shrinkToFit="1"/>
    </xf>
    <xf numFmtId="164" fontId="1" fillId="0" borderId="1" xfId="1" applyNumberFormat="1" applyFill="1" applyBorder="1"/>
    <xf numFmtId="164" fontId="1" fillId="0" borderId="1" xfId="1" applyNumberFormat="1" applyFill="1" applyBorder="1" applyAlignment="1">
      <alignment wrapText="1" shrinkToFit="1"/>
    </xf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7" fillId="0" borderId="1" xfId="1" applyFont="1" applyFill="1" applyBorder="1"/>
    <xf numFmtId="0" fontId="3" fillId="0" borderId="1" xfId="1" applyFont="1" applyFill="1" applyBorder="1"/>
    <xf numFmtId="165" fontId="1" fillId="0" borderId="1" xfId="1" applyNumberFormat="1" applyFont="1" applyFill="1" applyBorder="1"/>
    <xf numFmtId="0" fontId="3" fillId="0" borderId="1" xfId="1" applyFont="1" applyFill="1" applyBorder="1" applyAlignment="1">
      <alignment wrapText="1" shrinkToFit="1"/>
    </xf>
    <xf numFmtId="165" fontId="5" fillId="0" borderId="1" xfId="1" applyNumberFormat="1" applyFont="1" applyFill="1" applyBorder="1"/>
    <xf numFmtId="0" fontId="8" fillId="0" borderId="1" xfId="1" applyFont="1" applyFill="1" applyBorder="1" applyAlignment="1">
      <alignment wrapText="1" shrinkToFit="1"/>
    </xf>
    <xf numFmtId="0" fontId="5" fillId="0" borderId="0" xfId="1" applyFont="1" applyFill="1"/>
    <xf numFmtId="0" fontId="1" fillId="0" borderId="1" xfId="1" applyFont="1" applyFill="1" applyBorder="1" applyAlignment="1">
      <alignment wrapText="1" shrinkToFit="1"/>
    </xf>
    <xf numFmtId="49" fontId="1" fillId="0" borderId="1" xfId="1" applyNumberFormat="1" applyFill="1" applyBorder="1" applyAlignment="1">
      <alignment horizontal="center"/>
    </xf>
    <xf numFmtId="0" fontId="0" fillId="0" borderId="0" xfId="1" applyFont="1" applyFill="1"/>
    <xf numFmtId="0" fontId="3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wrapText="1" shrinkToFit="1"/>
    </xf>
    <xf numFmtId="0" fontId="5" fillId="0" borderId="1" xfId="1" applyFont="1" applyFill="1" applyBorder="1"/>
    <xf numFmtId="165" fontId="6" fillId="0" borderId="1" xfId="1" applyNumberFormat="1" applyFont="1" applyFill="1" applyBorder="1"/>
    <xf numFmtId="166" fontId="6" fillId="0" borderId="1" xfId="1" applyNumberFormat="1" applyFont="1" applyFill="1" applyBorder="1"/>
    <xf numFmtId="0" fontId="6" fillId="0" borderId="1" xfId="1" applyFont="1" applyFill="1" applyBorder="1" applyAlignment="1">
      <alignment wrapText="1" shrinkToFit="1"/>
    </xf>
    <xf numFmtId="0" fontId="8" fillId="0" borderId="1" xfId="0" applyFont="1" applyFill="1" applyBorder="1" applyAlignment="1">
      <alignment wrapText="1" shrinkToFit="1"/>
    </xf>
    <xf numFmtId="164" fontId="9" fillId="0" borderId="1" xfId="1" applyNumberFormat="1" applyFont="1" applyFill="1" applyBorder="1"/>
    <xf numFmtId="164" fontId="10" fillId="0" borderId="1" xfId="1" applyNumberFormat="1" applyFont="1" applyFill="1" applyBorder="1"/>
    <xf numFmtId="49" fontId="10" fillId="0" borderId="1" xfId="1" applyNumberFormat="1" applyFont="1" applyFill="1" applyBorder="1" applyAlignment="1">
      <alignment horizontal="center"/>
    </xf>
    <xf numFmtId="49" fontId="10" fillId="0" borderId="1" xfId="1" applyNumberFormat="1" applyFont="1" applyFill="1" applyBorder="1" applyAlignment="1">
      <alignment horizontal="right"/>
    </xf>
    <xf numFmtId="164" fontId="1" fillId="0" borderId="0" xfId="1" applyNumberFormat="1" applyFont="1" applyFill="1"/>
    <xf numFmtId="164" fontId="10" fillId="0" borderId="1" xfId="1" applyNumberFormat="1" applyFont="1" applyFill="1" applyBorder="1"/>
    <xf numFmtId="164" fontId="3" fillId="0" borderId="1" xfId="1" applyNumberFormat="1" applyFont="1" applyFill="1" applyBorder="1"/>
    <xf numFmtId="164" fontId="1" fillId="0" borderId="1" xfId="1" applyNumberFormat="1" applyFont="1" applyFill="1" applyBorder="1"/>
    <xf numFmtId="164" fontId="10" fillId="0" borderId="1" xfId="1" applyNumberFormat="1" applyFont="1" applyFill="1" applyBorder="1"/>
    <xf numFmtId="164" fontId="5" fillId="0" borderId="1" xfId="1" applyNumberFormat="1" applyFont="1" applyFill="1" applyBorder="1"/>
    <xf numFmtId="164" fontId="3" fillId="0" borderId="1" xfId="1" applyNumberFormat="1" applyFont="1" applyFill="1" applyBorder="1"/>
    <xf numFmtId="164" fontId="1" fillId="0" borderId="1" xfId="1" applyNumberFormat="1" applyFont="1" applyFill="1" applyBorder="1"/>
    <xf numFmtId="164" fontId="10" fillId="0" borderId="1" xfId="1" applyNumberFormat="1" applyFont="1" applyFill="1" applyBorder="1"/>
    <xf numFmtId="164" fontId="5" fillId="0" borderId="1" xfId="1" applyNumberFormat="1" applyFont="1" applyFill="1" applyBorder="1"/>
    <xf numFmtId="164" fontId="6" fillId="0" borderId="1" xfId="1" applyNumberFormat="1" applyFont="1" applyFill="1" applyBorder="1"/>
    <xf numFmtId="49" fontId="10" fillId="0" borderId="1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right"/>
    </xf>
    <xf numFmtId="49" fontId="10" fillId="0" borderId="1" xfId="1" applyNumberFormat="1" applyFont="1" applyFill="1" applyBorder="1" applyAlignment="1">
      <alignment horizontal="right"/>
    </xf>
    <xf numFmtId="164" fontId="3" fillId="0" borderId="1" xfId="1" applyNumberFormat="1" applyFont="1" applyFill="1" applyBorder="1"/>
    <xf numFmtId="164" fontId="1" fillId="0" borderId="1" xfId="1" applyNumberFormat="1" applyFont="1" applyFill="1" applyBorder="1"/>
    <xf numFmtId="164" fontId="10" fillId="0" borderId="1" xfId="1" applyNumberFormat="1" applyFont="1" applyFill="1" applyBorder="1"/>
    <xf numFmtId="164" fontId="5" fillId="0" borderId="1" xfId="1" applyNumberFormat="1" applyFont="1" applyFill="1" applyBorder="1"/>
    <xf numFmtId="164" fontId="3" fillId="0" borderId="1" xfId="1" applyNumberFormat="1" applyFont="1" applyFill="1" applyBorder="1"/>
    <xf numFmtId="164" fontId="1" fillId="0" borderId="1" xfId="1" applyNumberFormat="1" applyFont="1" applyFill="1" applyBorder="1"/>
    <xf numFmtId="164" fontId="5" fillId="0" borderId="1" xfId="1" applyNumberFormat="1" applyFont="1" applyFill="1" applyBorder="1"/>
    <xf numFmtId="164" fontId="6" fillId="0" borderId="1" xfId="1" applyNumberFormat="1" applyFont="1" applyFill="1" applyBorder="1"/>
    <xf numFmtId="49" fontId="10" fillId="0" borderId="1" xfId="1" applyNumberFormat="1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right"/>
    </xf>
    <xf numFmtId="164" fontId="1" fillId="0" borderId="4" xfId="1" applyNumberFormat="1" applyFill="1" applyBorder="1" applyAlignment="1">
      <alignment horizontal="center" wrapText="1" shrinkToFit="1"/>
    </xf>
    <xf numFmtId="164" fontId="1" fillId="0" borderId="5" xfId="1" applyNumberFormat="1" applyFill="1" applyBorder="1" applyAlignment="1">
      <alignment horizontal="center" wrapText="1" shrinkToFit="1"/>
    </xf>
    <xf numFmtId="164" fontId="0" fillId="0" borderId="2" xfId="1" applyNumberFormat="1" applyFont="1" applyFill="1" applyBorder="1" applyAlignment="1">
      <alignment horizontal="center"/>
    </xf>
    <xf numFmtId="164" fontId="1" fillId="0" borderId="3" xfId="1" applyNumberForma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 wrapText="1" shrinkToFit="1"/>
    </xf>
    <xf numFmtId="164" fontId="2" fillId="0" borderId="5" xfId="1" applyNumberFormat="1" applyFont="1" applyFill="1" applyBorder="1" applyAlignment="1">
      <alignment horizontal="center" wrapText="1" shrinkToFit="1"/>
    </xf>
    <xf numFmtId="0" fontId="2" fillId="0" borderId="1" xfId="1" applyFont="1" applyFill="1" applyBorder="1" applyAlignment="1">
      <alignment horizontal="center" wrapText="1" shrinkToFit="1"/>
    </xf>
    <xf numFmtId="164" fontId="12" fillId="0" borderId="0" xfId="1" applyNumberFormat="1" applyFont="1" applyFill="1"/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75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0" sqref="D10"/>
    </sheetView>
  </sheetViews>
  <sheetFormatPr defaultColWidth="9.140625" defaultRowHeight="12.75" x14ac:dyDescent="0.2"/>
  <cols>
    <col min="1" max="1" width="33.28515625" style="1" customWidth="1"/>
    <col min="2" max="2" width="12.140625" style="2" customWidth="1"/>
    <col min="3" max="3" width="9.42578125" style="2" customWidth="1"/>
    <col min="4" max="5" width="8.140625" style="2" customWidth="1"/>
    <col min="6" max="7" width="13.28515625" style="2" customWidth="1"/>
    <col min="8" max="8" width="10.140625" style="2" customWidth="1"/>
    <col min="9" max="10" width="9" style="2" customWidth="1"/>
    <col min="11" max="11" width="13.85546875" style="2" customWidth="1"/>
    <col min="12" max="12" width="11.7109375" style="2" customWidth="1"/>
    <col min="13" max="13" width="11.5703125" style="2" customWidth="1"/>
    <col min="14" max="14" width="11.28515625" style="1" customWidth="1"/>
    <col min="15" max="15" width="11.7109375" style="1" customWidth="1"/>
    <col min="16" max="16384" width="9.140625" style="1"/>
  </cols>
  <sheetData>
    <row r="2" spans="1:17" ht="14.25" x14ac:dyDescent="0.2">
      <c r="B2" s="62" t="s">
        <v>0</v>
      </c>
    </row>
    <row r="4" spans="1:17" ht="15" x14ac:dyDescent="0.25">
      <c r="A4" s="3"/>
      <c r="B4" s="57" t="s">
        <v>31</v>
      </c>
      <c r="C4" s="58"/>
      <c r="D4" s="58"/>
      <c r="E4" s="58"/>
      <c r="F4" s="58"/>
      <c r="G4" s="57" t="s">
        <v>32</v>
      </c>
      <c r="H4" s="58"/>
      <c r="I4" s="58"/>
      <c r="J4" s="58"/>
      <c r="K4" s="58"/>
      <c r="L4" s="59" t="s">
        <v>1</v>
      </c>
      <c r="M4" s="55" t="s">
        <v>2</v>
      </c>
      <c r="N4" s="61" t="s">
        <v>3</v>
      </c>
      <c r="O4" s="55" t="s">
        <v>2</v>
      </c>
    </row>
    <row r="5" spans="1:17" ht="60" x14ac:dyDescent="0.25">
      <c r="A5" s="3" t="s">
        <v>4</v>
      </c>
      <c r="B5" s="4" t="s">
        <v>34</v>
      </c>
      <c r="C5" s="5" t="s">
        <v>5</v>
      </c>
      <c r="D5" s="6" t="s">
        <v>6</v>
      </c>
      <c r="E5" s="6" t="s">
        <v>29</v>
      </c>
      <c r="F5" s="4" t="s">
        <v>35</v>
      </c>
      <c r="G5" s="4" t="s">
        <v>36</v>
      </c>
      <c r="H5" s="5" t="s">
        <v>5</v>
      </c>
      <c r="I5" s="6" t="s">
        <v>6</v>
      </c>
      <c r="J5" s="6" t="s">
        <v>29</v>
      </c>
      <c r="K5" s="4" t="s">
        <v>37</v>
      </c>
      <c r="L5" s="60"/>
      <c r="M5" s="56"/>
      <c r="N5" s="61"/>
      <c r="O5" s="56"/>
    </row>
    <row r="6" spans="1:17" ht="45" customHeight="1" x14ac:dyDescent="0.2">
      <c r="A6" s="19" t="s">
        <v>7</v>
      </c>
      <c r="B6" s="32">
        <v>187969.09999999998</v>
      </c>
      <c r="C6" s="44">
        <v>69176.099999999991</v>
      </c>
      <c r="D6" s="44">
        <v>3440.1000000000004</v>
      </c>
      <c r="E6" s="44">
        <v>9923.9</v>
      </c>
      <c r="F6" s="44">
        <v>105429</v>
      </c>
      <c r="G6" s="48">
        <f>G8+G39</f>
        <v>269596.30000000005</v>
      </c>
      <c r="H6" s="48">
        <f t="shared" ref="H6:I6" si="0">H8+H39</f>
        <v>143133.69999999998</v>
      </c>
      <c r="I6" s="48">
        <f t="shared" si="0"/>
        <v>1773.2</v>
      </c>
      <c r="J6" s="48">
        <f t="shared" ref="J6" si="1">J8+J39</f>
        <v>8699.0999999999985</v>
      </c>
      <c r="K6" s="48">
        <f t="shared" ref="K6:K23" si="2">G6-H6-I6-J6</f>
        <v>115990.30000000008</v>
      </c>
      <c r="L6" s="7">
        <f>G6/B6</f>
        <v>1.4342586095267791</v>
      </c>
      <c r="M6" s="8">
        <f>G6-B6</f>
        <v>81627.20000000007</v>
      </c>
      <c r="N6" s="7">
        <f>K6/F6</f>
        <v>1.1001745250358068</v>
      </c>
      <c r="O6" s="8">
        <f>K6-F6</f>
        <v>10561.300000000076</v>
      </c>
      <c r="Q6" s="2"/>
    </row>
    <row r="7" spans="1:17" x14ac:dyDescent="0.2">
      <c r="A7" s="3" t="s">
        <v>8</v>
      </c>
      <c r="B7" s="34"/>
      <c r="C7" s="46"/>
      <c r="D7" s="46"/>
      <c r="E7" s="46"/>
      <c r="F7" s="46"/>
      <c r="G7" s="49"/>
      <c r="H7" s="49"/>
      <c r="I7" s="49"/>
      <c r="J7" s="49"/>
      <c r="K7" s="48"/>
      <c r="L7" s="7"/>
      <c r="M7" s="8"/>
      <c r="N7" s="7"/>
      <c r="O7" s="8"/>
    </row>
    <row r="8" spans="1:17" ht="25.5" x14ac:dyDescent="0.2">
      <c r="A8" s="19" t="s">
        <v>9</v>
      </c>
      <c r="B8" s="32">
        <v>145784.4</v>
      </c>
      <c r="C8" s="44">
        <v>69176.099999999991</v>
      </c>
      <c r="D8" s="44">
        <v>3440.1000000000004</v>
      </c>
      <c r="E8" s="44">
        <v>9923.9</v>
      </c>
      <c r="F8" s="44">
        <v>63244.299999999996</v>
      </c>
      <c r="G8" s="48">
        <f t="shared" ref="G8" si="3">G11+G38</f>
        <v>225910.00000000003</v>
      </c>
      <c r="H8" s="48">
        <f t="shared" ref="H8:I8" si="4">H11+H38</f>
        <v>143134.39999999999</v>
      </c>
      <c r="I8" s="48">
        <f t="shared" si="4"/>
        <v>1773.2</v>
      </c>
      <c r="J8" s="48">
        <f t="shared" ref="J8" si="5">J11+J38</f>
        <v>8699.1999999999989</v>
      </c>
      <c r="K8" s="48">
        <f t="shared" si="2"/>
        <v>72303.200000000041</v>
      </c>
      <c r="L8" s="7">
        <f>G8/B8</f>
        <v>1.5496171058083035</v>
      </c>
      <c r="M8" s="8">
        <f>G8-B8</f>
        <v>80125.600000000035</v>
      </c>
      <c r="N8" s="7">
        <f>K8/F8</f>
        <v>1.143236623695733</v>
      </c>
      <c r="O8" s="8">
        <f>K8-F8</f>
        <v>9058.9000000000451</v>
      </c>
    </row>
    <row r="9" spans="1:17" ht="38.25" x14ac:dyDescent="0.2">
      <c r="A9" s="19" t="s">
        <v>10</v>
      </c>
      <c r="B9" s="32">
        <v>92028</v>
      </c>
      <c r="C9" s="44">
        <v>20449.799999999988</v>
      </c>
      <c r="D9" s="44">
        <v>3440.1000000000004</v>
      </c>
      <c r="E9" s="44">
        <v>6743.4</v>
      </c>
      <c r="F9" s="44">
        <v>61394.6</v>
      </c>
      <c r="G9" s="48">
        <f t="shared" ref="G9" si="6">G8-G29</f>
        <v>130216.50000000003</v>
      </c>
      <c r="H9" s="48">
        <f t="shared" ref="H9:I9" si="7">H8-H29</f>
        <v>57007.599999999991</v>
      </c>
      <c r="I9" s="48">
        <f t="shared" si="7"/>
        <v>1773.2</v>
      </c>
      <c r="J9" s="48">
        <f t="shared" ref="J9" si="8">J8-J29</f>
        <v>2674.0999999999985</v>
      </c>
      <c r="K9" s="48">
        <f t="shared" si="2"/>
        <v>68761.600000000035</v>
      </c>
      <c r="L9" s="7">
        <f>G9/B9</f>
        <v>1.4149660972747429</v>
      </c>
      <c r="M9" s="8">
        <f>G9-B9</f>
        <v>38188.500000000029</v>
      </c>
      <c r="N9" s="7">
        <f>K9/F9</f>
        <v>1.1199942665967371</v>
      </c>
      <c r="O9" s="8">
        <f>K9-F9</f>
        <v>7367.0000000000364</v>
      </c>
    </row>
    <row r="10" spans="1:17" x14ac:dyDescent="0.2">
      <c r="A10" s="3" t="s">
        <v>8</v>
      </c>
      <c r="B10" s="34"/>
      <c r="C10" s="46"/>
      <c r="D10" s="46"/>
      <c r="E10" s="46"/>
      <c r="F10" s="46"/>
      <c r="G10" s="31"/>
      <c r="H10" s="27"/>
      <c r="I10" s="27"/>
      <c r="J10" s="27"/>
      <c r="K10" s="26"/>
      <c r="L10" s="7"/>
      <c r="M10" s="8"/>
      <c r="N10" s="7"/>
      <c r="O10" s="8"/>
    </row>
    <row r="11" spans="1:17" ht="47.25" x14ac:dyDescent="0.25">
      <c r="A11" s="20" t="s">
        <v>11</v>
      </c>
      <c r="B11" s="32">
        <v>145784.1</v>
      </c>
      <c r="C11" s="44">
        <v>69176.099999999991</v>
      </c>
      <c r="D11" s="44">
        <v>3440.1000000000004</v>
      </c>
      <c r="E11" s="44">
        <v>9923.9</v>
      </c>
      <c r="F11" s="44">
        <v>63244.000000000015</v>
      </c>
      <c r="G11" s="48">
        <f t="shared" ref="G11" si="9">SUM(G12:G13)</f>
        <v>225881.80000000002</v>
      </c>
      <c r="H11" s="48">
        <f t="shared" ref="H11:I11" si="10">SUM(H12:H13)</f>
        <v>143134.39999999999</v>
      </c>
      <c r="I11" s="48">
        <f t="shared" si="10"/>
        <v>1773.2</v>
      </c>
      <c r="J11" s="48">
        <f t="shared" ref="J11:K11" si="11">SUM(J12:J13)</f>
        <v>8699.1999999999989</v>
      </c>
      <c r="K11" s="48">
        <f t="shared" si="11"/>
        <v>72275</v>
      </c>
      <c r="L11" s="7">
        <f>G11/B11</f>
        <v>1.5494268579358106</v>
      </c>
      <c r="M11" s="8">
        <f>G11-B11</f>
        <v>80097.700000000012</v>
      </c>
      <c r="N11" s="7">
        <f>K11/F11</f>
        <v>1.142796154575928</v>
      </c>
      <c r="O11" s="8">
        <f>K11-F11</f>
        <v>9030.9999999999854</v>
      </c>
    </row>
    <row r="12" spans="1:17" s="15" customFormat="1" x14ac:dyDescent="0.2">
      <c r="A12" s="21" t="s">
        <v>12</v>
      </c>
      <c r="B12" s="35">
        <v>100358.8</v>
      </c>
      <c r="C12" s="47">
        <v>68045.399999999994</v>
      </c>
      <c r="D12" s="47">
        <v>2082.8000000000002</v>
      </c>
      <c r="E12" s="47">
        <v>8802</v>
      </c>
      <c r="F12" s="47">
        <v>21428.600000000009</v>
      </c>
      <c r="G12" s="50">
        <v>173057.7</v>
      </c>
      <c r="H12" s="49">
        <v>138525</v>
      </c>
      <c r="I12" s="50">
        <v>1167.2</v>
      </c>
      <c r="J12" s="50">
        <v>8236.7999999999993</v>
      </c>
      <c r="K12" s="48">
        <v>25128.6</v>
      </c>
      <c r="L12" s="22">
        <f>G12/B12</f>
        <v>1.7243898890779883</v>
      </c>
      <c r="M12" s="8">
        <f>G12-B12</f>
        <v>72698.900000000009</v>
      </c>
      <c r="N12" s="22">
        <f>K12/F12</f>
        <v>1.1726664364447508</v>
      </c>
      <c r="O12" s="23">
        <f>K12-F12</f>
        <v>3699.9999999999891</v>
      </c>
    </row>
    <row r="13" spans="1:17" x14ac:dyDescent="0.2">
      <c r="A13" s="9" t="s">
        <v>13</v>
      </c>
      <c r="B13" s="33">
        <v>45425.3</v>
      </c>
      <c r="C13" s="45">
        <v>1130.7</v>
      </c>
      <c r="D13" s="45">
        <v>1357.3</v>
      </c>
      <c r="E13" s="45">
        <v>1121.9000000000001</v>
      </c>
      <c r="F13" s="47">
        <v>41815.4</v>
      </c>
      <c r="G13" s="49">
        <v>52824.1</v>
      </c>
      <c r="H13" s="49">
        <v>4609.3999999999996</v>
      </c>
      <c r="I13" s="49">
        <v>606</v>
      </c>
      <c r="J13" s="49">
        <v>462.4</v>
      </c>
      <c r="K13" s="48">
        <v>47146.400000000001</v>
      </c>
      <c r="L13" s="7">
        <f>G13/B13</f>
        <v>1.1628783959599605</v>
      </c>
      <c r="M13" s="8">
        <f>G13-B13</f>
        <v>7398.7999999999956</v>
      </c>
      <c r="N13" s="7">
        <f>K13/F13</f>
        <v>1.127488915566992</v>
      </c>
      <c r="O13" s="8">
        <f>K13-F13</f>
        <v>5331</v>
      </c>
    </row>
    <row r="14" spans="1:17" x14ac:dyDescent="0.2">
      <c r="A14" s="9" t="s">
        <v>14</v>
      </c>
      <c r="B14" s="33">
        <v>9179.7000000000007</v>
      </c>
      <c r="C14" s="45">
        <v>5.8</v>
      </c>
      <c r="D14" s="45">
        <v>0</v>
      </c>
      <c r="E14" s="45">
        <v>0</v>
      </c>
      <c r="F14" s="45">
        <v>9173.9000000000015</v>
      </c>
      <c r="G14" s="49">
        <v>9917.1</v>
      </c>
      <c r="H14" s="49">
        <v>13.2</v>
      </c>
      <c r="I14" s="49">
        <v>-0.5</v>
      </c>
      <c r="J14" s="49">
        <v>-0.3</v>
      </c>
      <c r="K14" s="48">
        <f t="shared" si="2"/>
        <v>9904.6999999999989</v>
      </c>
      <c r="L14" s="7">
        <f>G14/B14</f>
        <v>1.0803294225301481</v>
      </c>
      <c r="M14" s="8">
        <f>G14-B14</f>
        <v>737.39999999999964</v>
      </c>
      <c r="N14" s="7">
        <f>K14/F14</f>
        <v>1.0796607767688766</v>
      </c>
      <c r="O14" s="8">
        <f>K14-F14</f>
        <v>730.79999999999745</v>
      </c>
    </row>
    <row r="15" spans="1:17" x14ac:dyDescent="0.2">
      <c r="A15" s="3" t="s">
        <v>15</v>
      </c>
      <c r="B15" s="34"/>
      <c r="C15" s="46"/>
      <c r="D15" s="46"/>
      <c r="E15" s="46"/>
      <c r="F15" s="45"/>
      <c r="G15" s="31"/>
      <c r="H15" s="27"/>
      <c r="I15" s="27"/>
      <c r="J15" s="27"/>
      <c r="K15" s="26"/>
      <c r="L15" s="7"/>
      <c r="M15" s="8"/>
      <c r="N15" s="7"/>
      <c r="O15" s="8"/>
    </row>
    <row r="16" spans="1:17" x14ac:dyDescent="0.2">
      <c r="A16" s="10" t="s">
        <v>16</v>
      </c>
      <c r="B16" s="32">
        <v>9721.9</v>
      </c>
      <c r="C16" s="44">
        <v>1156.5</v>
      </c>
      <c r="D16" s="44">
        <v>1492.5</v>
      </c>
      <c r="E16" s="44">
        <v>1313.8</v>
      </c>
      <c r="F16" s="44">
        <v>5759.1</v>
      </c>
      <c r="G16" s="48">
        <f t="shared" ref="G16" si="12">SUM(G17:G18)</f>
        <v>15250.6</v>
      </c>
      <c r="H16" s="48">
        <f t="shared" ref="H16:I16" si="13">SUM(H17:H18)</f>
        <v>4826.3999999999996</v>
      </c>
      <c r="I16" s="48">
        <f t="shared" si="13"/>
        <v>672.4</v>
      </c>
      <c r="J16" s="48">
        <f t="shared" ref="J16" si="14">SUM(J17:J18)</f>
        <v>539.6</v>
      </c>
      <c r="K16" s="48">
        <f>SUM(K17:K18)</f>
        <v>9212.2000000000007</v>
      </c>
      <c r="L16" s="7">
        <f>G16/B16</f>
        <v>1.5686851335644267</v>
      </c>
      <c r="M16" s="8">
        <f t="shared" ref="M16:M21" si="15">G16-B16</f>
        <v>5528.7000000000007</v>
      </c>
      <c r="N16" s="7">
        <f>K16/F16</f>
        <v>1.5995902137486759</v>
      </c>
      <c r="O16" s="8">
        <f t="shared" ref="O16:O21" si="16">K16-F16</f>
        <v>3453.1000000000004</v>
      </c>
    </row>
    <row r="17" spans="1:15" s="15" customFormat="1" x14ac:dyDescent="0.2">
      <c r="A17" s="21" t="s">
        <v>12</v>
      </c>
      <c r="B17" s="35">
        <v>775.3</v>
      </c>
      <c r="C17" s="47">
        <v>31.5</v>
      </c>
      <c r="D17" s="47">
        <v>135.19999999999999</v>
      </c>
      <c r="E17" s="47">
        <v>191.2</v>
      </c>
      <c r="F17" s="45">
        <v>417.39999999999992</v>
      </c>
      <c r="G17" s="50">
        <v>1384.2</v>
      </c>
      <c r="H17" s="50">
        <v>234.2</v>
      </c>
      <c r="I17" s="50">
        <v>1.9</v>
      </c>
      <c r="J17" s="50">
        <v>78.900000000000006</v>
      </c>
      <c r="K17" s="48">
        <f t="shared" si="2"/>
        <v>1069.1999999999998</v>
      </c>
      <c r="L17" s="13">
        <f>G17/B17</f>
        <v>1.7853734038436735</v>
      </c>
      <c r="M17" s="8">
        <f t="shared" si="15"/>
        <v>608.90000000000009</v>
      </c>
      <c r="N17" s="13">
        <f>K17/F17</f>
        <v>2.5615716339242933</v>
      </c>
      <c r="O17" s="23">
        <f t="shared" si="16"/>
        <v>651.79999999999995</v>
      </c>
    </row>
    <row r="18" spans="1:15" x14ac:dyDescent="0.2">
      <c r="A18" s="9" t="s">
        <v>13</v>
      </c>
      <c r="B18" s="33">
        <v>8946.6</v>
      </c>
      <c r="C18" s="45">
        <v>1125</v>
      </c>
      <c r="D18" s="45">
        <v>1357.3</v>
      </c>
      <c r="E18" s="45">
        <v>1122.5999999999999</v>
      </c>
      <c r="F18" s="45">
        <v>5341.7000000000007</v>
      </c>
      <c r="G18" s="49">
        <v>13866.4</v>
      </c>
      <c r="H18" s="49">
        <v>4592.2</v>
      </c>
      <c r="I18" s="49">
        <v>670.5</v>
      </c>
      <c r="J18" s="49">
        <v>460.7</v>
      </c>
      <c r="K18" s="48">
        <f t="shared" si="2"/>
        <v>8143.0000000000009</v>
      </c>
      <c r="L18" s="11">
        <f>G18/B18</f>
        <v>1.5499072273265821</v>
      </c>
      <c r="M18" s="8">
        <f t="shared" si="15"/>
        <v>4919.7999999999993</v>
      </c>
      <c r="N18" s="11">
        <f>K18/F18</f>
        <v>1.5244210644551359</v>
      </c>
      <c r="O18" s="8">
        <f t="shared" si="16"/>
        <v>2801.3</v>
      </c>
    </row>
    <row r="19" spans="1:15" x14ac:dyDescent="0.2">
      <c r="A19" s="10" t="s">
        <v>33</v>
      </c>
      <c r="B19" s="36">
        <v>20558.900000000001</v>
      </c>
      <c r="C19" s="44">
        <v>0</v>
      </c>
      <c r="D19" s="44">
        <v>0</v>
      </c>
      <c r="E19" s="44">
        <v>0</v>
      </c>
      <c r="F19" s="44">
        <v>20558.900000000001</v>
      </c>
      <c r="G19" s="48">
        <f>SUM(G20:G21)</f>
        <v>21588.2</v>
      </c>
      <c r="H19" s="48">
        <f t="shared" ref="H19:J19" si="17">SUM(H20:H21)</f>
        <v>2.2000000000000002</v>
      </c>
      <c r="I19" s="48">
        <f t="shared" si="17"/>
        <v>-1.7</v>
      </c>
      <c r="J19" s="48">
        <f t="shared" si="17"/>
        <v>-1.5</v>
      </c>
      <c r="K19" s="48">
        <f>SUM(K20:K21)</f>
        <v>21589.200000000001</v>
      </c>
      <c r="L19" s="7">
        <f>G19/B19</f>
        <v>1.0500659081954773</v>
      </c>
      <c r="M19" s="8">
        <f t="shared" si="15"/>
        <v>1029.2999999999993</v>
      </c>
      <c r="N19" s="7">
        <f>K19/F19</f>
        <v>1.0501145489301471</v>
      </c>
      <c r="O19" s="8">
        <f t="shared" si="16"/>
        <v>1030.2999999999993</v>
      </c>
    </row>
    <row r="20" spans="1:15" x14ac:dyDescent="0.2">
      <c r="A20" s="21" t="s">
        <v>12</v>
      </c>
      <c r="B20" s="37">
        <v>0</v>
      </c>
      <c r="C20" s="45">
        <v>0</v>
      </c>
      <c r="D20" s="45">
        <v>0</v>
      </c>
      <c r="E20" s="45">
        <v>0</v>
      </c>
      <c r="F20" s="45">
        <v>0</v>
      </c>
      <c r="G20" s="49">
        <v>132.80000000000001</v>
      </c>
      <c r="H20" s="49">
        <v>0</v>
      </c>
      <c r="I20" s="49">
        <v>0</v>
      </c>
      <c r="J20" s="49">
        <v>0</v>
      </c>
      <c r="K20" s="48">
        <f t="shared" si="2"/>
        <v>132.80000000000001</v>
      </c>
      <c r="L20" s="11"/>
      <c r="M20" s="8">
        <f t="shared" si="15"/>
        <v>132.80000000000001</v>
      </c>
      <c r="N20" s="11"/>
      <c r="O20" s="8">
        <f t="shared" si="16"/>
        <v>132.80000000000001</v>
      </c>
    </row>
    <row r="21" spans="1:15" x14ac:dyDescent="0.2">
      <c r="A21" s="9" t="s">
        <v>13</v>
      </c>
      <c r="B21" s="37">
        <v>20558.900000000001</v>
      </c>
      <c r="C21" s="44">
        <v>0</v>
      </c>
      <c r="D21" s="44">
        <v>0</v>
      </c>
      <c r="E21" s="44">
        <v>0</v>
      </c>
      <c r="F21" s="44">
        <v>20558.900000000001</v>
      </c>
      <c r="G21" s="49">
        <v>21455.4</v>
      </c>
      <c r="H21" s="49">
        <v>2.2000000000000002</v>
      </c>
      <c r="I21" s="49">
        <v>-1.7</v>
      </c>
      <c r="J21" s="49">
        <v>-1.5</v>
      </c>
      <c r="K21" s="48">
        <f t="shared" si="2"/>
        <v>21456.400000000001</v>
      </c>
      <c r="L21" s="11">
        <f>G21/B21</f>
        <v>1.043606418631347</v>
      </c>
      <c r="M21" s="8">
        <f t="shared" si="15"/>
        <v>896.5</v>
      </c>
      <c r="N21" s="11">
        <f>K21/F21</f>
        <v>1.0436550593660168</v>
      </c>
      <c r="O21" s="8">
        <f t="shared" si="16"/>
        <v>897.5</v>
      </c>
    </row>
    <row r="22" spans="1:15" x14ac:dyDescent="0.2">
      <c r="A22" s="10" t="s">
        <v>18</v>
      </c>
      <c r="B22" s="37"/>
      <c r="C22" s="38"/>
      <c r="D22" s="38"/>
      <c r="E22" s="38"/>
      <c r="F22" s="38"/>
      <c r="G22" s="27"/>
      <c r="H22" s="27"/>
      <c r="I22" s="27"/>
      <c r="J22" s="27"/>
      <c r="K22" s="26"/>
      <c r="L22" s="7"/>
      <c r="M22" s="8"/>
      <c r="N22" s="7"/>
      <c r="O22" s="8"/>
    </row>
    <row r="23" spans="1:15" x14ac:dyDescent="0.2">
      <c r="A23" s="9" t="s">
        <v>13</v>
      </c>
      <c r="B23" s="40">
        <v>3446</v>
      </c>
      <c r="C23" s="49">
        <v>0</v>
      </c>
      <c r="D23" s="49">
        <v>0</v>
      </c>
      <c r="E23" s="49">
        <v>0</v>
      </c>
      <c r="F23" s="48">
        <v>3446</v>
      </c>
      <c r="G23" s="51">
        <v>4495.3</v>
      </c>
      <c r="H23" s="49">
        <v>0</v>
      </c>
      <c r="I23" s="49">
        <v>0</v>
      </c>
      <c r="J23" s="49">
        <v>0</v>
      </c>
      <c r="K23" s="48">
        <f t="shared" si="2"/>
        <v>4495.3</v>
      </c>
      <c r="L23" s="7">
        <f t="shared" ref="L23:L33" si="18">G23/B23</f>
        <v>1.3044979686593152</v>
      </c>
      <c r="M23" s="8">
        <f t="shared" ref="M23:M35" si="19">G23-B23</f>
        <v>1049.3000000000002</v>
      </c>
      <c r="N23" s="7">
        <f t="shared" ref="N23:N33" si="20">K23/F23</f>
        <v>1.3044979686593152</v>
      </c>
      <c r="O23" s="8">
        <f t="shared" ref="O23:O35" si="21">K23-F23</f>
        <v>1049.3000000000002</v>
      </c>
    </row>
    <row r="24" spans="1:15" s="15" customFormat="1" x14ac:dyDescent="0.2">
      <c r="A24" s="24" t="s">
        <v>19</v>
      </c>
      <c r="B24" s="40">
        <v>44481.8</v>
      </c>
      <c r="C24" s="51">
        <v>19084.599999999999</v>
      </c>
      <c r="D24" s="51">
        <v>1916</v>
      </c>
      <c r="E24" s="51">
        <v>5354.1</v>
      </c>
      <c r="F24" s="48">
        <v>18127.100000000006</v>
      </c>
      <c r="G24" s="51">
        <v>61932.4</v>
      </c>
      <c r="H24" s="51">
        <v>39351.300000000003</v>
      </c>
      <c r="I24" s="51">
        <v>1131.9000000000001</v>
      </c>
      <c r="J24" s="51">
        <v>2035.6</v>
      </c>
      <c r="K24" s="48">
        <f>G24-H24-I24-J24</f>
        <v>19413.599999999999</v>
      </c>
      <c r="L24" s="22">
        <f t="shared" si="18"/>
        <v>1.3923087644834515</v>
      </c>
      <c r="M24" s="8">
        <f t="shared" si="19"/>
        <v>17450.599999999999</v>
      </c>
      <c r="N24" s="22">
        <f t="shared" si="20"/>
        <v>1.070971087487794</v>
      </c>
      <c r="O24" s="23">
        <f t="shared" si="21"/>
        <v>1286.4999999999927</v>
      </c>
    </row>
    <row r="25" spans="1:15" s="15" customFormat="1" ht="25.5" x14ac:dyDescent="0.2">
      <c r="A25" s="24" t="s">
        <v>20</v>
      </c>
      <c r="B25" s="40">
        <v>159</v>
      </c>
      <c r="C25" s="51">
        <v>0.7</v>
      </c>
      <c r="D25" s="51">
        <v>31.6</v>
      </c>
      <c r="E25" s="51">
        <v>76.5</v>
      </c>
      <c r="F25" s="48">
        <v>50.200000000000017</v>
      </c>
      <c r="G25" s="51">
        <v>240</v>
      </c>
      <c r="H25" s="51">
        <v>1.2</v>
      </c>
      <c r="I25" s="51">
        <v>33.4</v>
      </c>
      <c r="J25" s="51">
        <v>96.5</v>
      </c>
      <c r="K25" s="48">
        <v>108.8</v>
      </c>
      <c r="L25" s="22">
        <f t="shared" si="18"/>
        <v>1.5094339622641511</v>
      </c>
      <c r="M25" s="8">
        <f t="shared" si="19"/>
        <v>81</v>
      </c>
      <c r="N25" s="22">
        <f t="shared" si="20"/>
        <v>2.1673306772908361</v>
      </c>
      <c r="O25" s="23">
        <f t="shared" si="21"/>
        <v>58.59999999999998</v>
      </c>
    </row>
    <row r="26" spans="1:15" ht="24" customHeight="1" x14ac:dyDescent="0.2">
      <c r="A26" s="12" t="s">
        <v>21</v>
      </c>
      <c r="B26" s="36">
        <v>5439.3</v>
      </c>
      <c r="C26" s="48">
        <v>208.3</v>
      </c>
      <c r="D26" s="48">
        <v>0</v>
      </c>
      <c r="E26" s="48">
        <v>-1.2000000000000002</v>
      </c>
      <c r="F26" s="48">
        <v>5232.2000000000007</v>
      </c>
      <c r="G26" s="48">
        <f t="shared" ref="G26" si="22">SUM(G27:G28)</f>
        <v>4661.7999999999993</v>
      </c>
      <c r="H26" s="48">
        <f t="shared" ref="H26:I26" si="23">SUM(H27:H28)</f>
        <v>-209.3</v>
      </c>
      <c r="I26" s="48">
        <f t="shared" si="23"/>
        <v>0</v>
      </c>
      <c r="J26" s="48">
        <f t="shared" ref="J26" si="24">SUM(J27:J28)</f>
        <v>3</v>
      </c>
      <c r="K26" s="48">
        <f>SUM(K27:K28)</f>
        <v>4867.9999999999991</v>
      </c>
      <c r="L26" s="7">
        <f t="shared" si="18"/>
        <v>0.85705881271487128</v>
      </c>
      <c r="M26" s="8">
        <f t="shared" si="19"/>
        <v>-777.50000000000091</v>
      </c>
      <c r="N26" s="7">
        <f t="shared" si="20"/>
        <v>0.93039256909139534</v>
      </c>
      <c r="O26" s="8">
        <f t="shared" si="21"/>
        <v>-364.20000000000164</v>
      </c>
    </row>
    <row r="27" spans="1:15" s="15" customFormat="1" x14ac:dyDescent="0.2">
      <c r="A27" s="21" t="s">
        <v>12</v>
      </c>
      <c r="B27" s="39">
        <v>1050.5</v>
      </c>
      <c r="C27" s="50">
        <v>208.3</v>
      </c>
      <c r="D27" s="50">
        <v>0</v>
      </c>
      <c r="E27" s="50">
        <v>-0.4</v>
      </c>
      <c r="F27" s="50">
        <v>842.6</v>
      </c>
      <c r="G27" s="50">
        <v>365.9</v>
      </c>
      <c r="H27" s="50">
        <v>-209.3</v>
      </c>
      <c r="I27" s="50">
        <v>0</v>
      </c>
      <c r="J27" s="50">
        <v>0.7</v>
      </c>
      <c r="K27" s="48">
        <v>574.4</v>
      </c>
      <c r="L27" s="13">
        <f t="shared" si="18"/>
        <v>0.34831032841504045</v>
      </c>
      <c r="M27" s="8">
        <f t="shared" si="19"/>
        <v>-684.6</v>
      </c>
      <c r="N27" s="13">
        <f t="shared" si="20"/>
        <v>0.68169950154284353</v>
      </c>
      <c r="O27" s="23">
        <f t="shared" si="21"/>
        <v>-268.20000000000005</v>
      </c>
    </row>
    <row r="28" spans="1:15" x14ac:dyDescent="0.2">
      <c r="A28" s="9" t="s">
        <v>13</v>
      </c>
      <c r="B28" s="37">
        <v>4388.8</v>
      </c>
      <c r="C28" s="49">
        <v>0</v>
      </c>
      <c r="D28" s="49">
        <v>0</v>
      </c>
      <c r="E28" s="49">
        <v>-0.8</v>
      </c>
      <c r="F28" s="50">
        <v>4389.6000000000004</v>
      </c>
      <c r="G28" s="49">
        <v>4295.8999999999996</v>
      </c>
      <c r="H28" s="49">
        <v>0</v>
      </c>
      <c r="I28" s="49">
        <v>0</v>
      </c>
      <c r="J28" s="49">
        <v>2.2999999999999998</v>
      </c>
      <c r="K28" s="48">
        <f t="shared" ref="K28:K39" si="25">G28-H28-I28-J28</f>
        <v>4293.5999999999995</v>
      </c>
      <c r="L28" s="11">
        <f t="shared" si="18"/>
        <v>0.97883248268319345</v>
      </c>
      <c r="M28" s="8">
        <f t="shared" si="19"/>
        <v>-92.900000000000546</v>
      </c>
      <c r="N28" s="11">
        <f t="shared" si="20"/>
        <v>0.97813012575177671</v>
      </c>
      <c r="O28" s="8">
        <f t="shared" si="21"/>
        <v>-96.000000000000909</v>
      </c>
    </row>
    <row r="29" spans="1:15" x14ac:dyDescent="0.2">
      <c r="A29" s="10" t="s">
        <v>22</v>
      </c>
      <c r="B29" s="36">
        <v>53756.4</v>
      </c>
      <c r="C29" s="48">
        <v>48726.3</v>
      </c>
      <c r="D29" s="48">
        <v>0</v>
      </c>
      <c r="E29" s="48">
        <v>3180.5</v>
      </c>
      <c r="F29" s="48">
        <v>1849.7</v>
      </c>
      <c r="G29" s="48">
        <f t="shared" ref="G29" si="26">SUM(G30:G31)</f>
        <v>95693.5</v>
      </c>
      <c r="H29" s="48">
        <f t="shared" ref="H29:I29" si="27">SUM(H30:H31)</f>
        <v>86126.8</v>
      </c>
      <c r="I29" s="48">
        <f t="shared" si="27"/>
        <v>0</v>
      </c>
      <c r="J29" s="48">
        <f t="shared" ref="J29:K29" si="28">SUM(J30:J31)</f>
        <v>6025.1</v>
      </c>
      <c r="K29" s="48">
        <f t="shared" si="28"/>
        <v>3541.6000000000085</v>
      </c>
      <c r="L29" s="7">
        <f t="shared" si="18"/>
        <v>1.7801322261163322</v>
      </c>
      <c r="M29" s="8">
        <f t="shared" si="19"/>
        <v>41937.1</v>
      </c>
      <c r="N29" s="7">
        <f t="shared" si="20"/>
        <v>1.9146888684651611</v>
      </c>
      <c r="O29" s="8">
        <f t="shared" si="21"/>
        <v>1691.9000000000085</v>
      </c>
    </row>
    <row r="30" spans="1:15" s="15" customFormat="1" x14ac:dyDescent="0.2">
      <c r="A30" s="21" t="s">
        <v>12</v>
      </c>
      <c r="B30" s="39">
        <v>53727.3</v>
      </c>
      <c r="C30" s="50">
        <v>48720.5</v>
      </c>
      <c r="D30" s="50">
        <v>0</v>
      </c>
      <c r="E30" s="50">
        <v>3180.5</v>
      </c>
      <c r="F30" s="49">
        <v>1826.4</v>
      </c>
      <c r="G30" s="50">
        <v>95658.1</v>
      </c>
      <c r="H30" s="50">
        <v>86114.2</v>
      </c>
      <c r="I30" s="50">
        <v>0</v>
      </c>
      <c r="J30" s="50">
        <v>6025.1</v>
      </c>
      <c r="K30" s="48">
        <f t="shared" si="25"/>
        <v>3518.8000000000084</v>
      </c>
      <c r="L30" s="13">
        <f t="shared" si="18"/>
        <v>1.7804375057000816</v>
      </c>
      <c r="M30" s="8">
        <f t="shared" si="19"/>
        <v>41930.800000000003</v>
      </c>
      <c r="N30" s="13">
        <f t="shared" si="20"/>
        <v>1.926631625054757</v>
      </c>
      <c r="O30" s="8">
        <f t="shared" si="21"/>
        <v>1692.4000000000083</v>
      </c>
    </row>
    <row r="31" spans="1:15" x14ac:dyDescent="0.2">
      <c r="A31" s="9" t="s">
        <v>13</v>
      </c>
      <c r="B31" s="37">
        <v>29.1</v>
      </c>
      <c r="C31" s="49">
        <v>5.8</v>
      </c>
      <c r="D31" s="49">
        <v>0</v>
      </c>
      <c r="E31" s="49">
        <v>0</v>
      </c>
      <c r="F31" s="49">
        <v>23.3</v>
      </c>
      <c r="G31" s="49">
        <v>35.4</v>
      </c>
      <c r="H31" s="49">
        <v>12.6</v>
      </c>
      <c r="I31" s="49">
        <v>0</v>
      </c>
      <c r="J31" s="49">
        <v>0</v>
      </c>
      <c r="K31" s="48">
        <f t="shared" si="25"/>
        <v>22.799999999999997</v>
      </c>
      <c r="L31" s="13">
        <f t="shared" si="18"/>
        <v>1.2164948453608246</v>
      </c>
      <c r="M31" s="8">
        <f t="shared" si="19"/>
        <v>6.2999999999999972</v>
      </c>
      <c r="N31" s="11">
        <f t="shared" si="20"/>
        <v>0.97854077253218874</v>
      </c>
      <c r="O31" s="8">
        <f t="shared" si="21"/>
        <v>-0.50000000000000355</v>
      </c>
    </row>
    <row r="32" spans="1:15" x14ac:dyDescent="0.2">
      <c r="A32" s="10" t="s">
        <v>23</v>
      </c>
      <c r="B32" s="36">
        <v>50440</v>
      </c>
      <c r="C32" s="48">
        <v>45526.6</v>
      </c>
      <c r="D32" s="48">
        <v>0</v>
      </c>
      <c r="E32" s="48">
        <v>3180.5</v>
      </c>
      <c r="F32" s="48">
        <v>1732.9000000000015</v>
      </c>
      <c r="G32" s="48">
        <f>SUM(G33:G34)</f>
        <v>90515.1</v>
      </c>
      <c r="H32" s="48">
        <f>SUM(H33:H34)</f>
        <v>81138.7</v>
      </c>
      <c r="I32" s="48">
        <f t="shared" ref="I32" si="29">SUM(I33:I34)</f>
        <v>0</v>
      </c>
      <c r="J32" s="48">
        <f t="shared" ref="J32" si="30">SUM(J33:J34)</f>
        <v>6025.1</v>
      </c>
      <c r="K32" s="48">
        <f t="shared" si="25"/>
        <v>3351.3000000000084</v>
      </c>
      <c r="L32" s="7">
        <f t="shared" si="18"/>
        <v>1.7945103092783505</v>
      </c>
      <c r="M32" s="8">
        <f t="shared" si="19"/>
        <v>40075.100000000006</v>
      </c>
      <c r="N32" s="7">
        <f t="shared" si="20"/>
        <v>1.9339257891395958</v>
      </c>
      <c r="O32" s="8">
        <f t="shared" si="21"/>
        <v>1618.4000000000069</v>
      </c>
    </row>
    <row r="33" spans="1:15" s="15" customFormat="1" x14ac:dyDescent="0.2">
      <c r="A33" s="21" t="s">
        <v>12</v>
      </c>
      <c r="B33" s="39">
        <v>50440</v>
      </c>
      <c r="C33" s="50">
        <v>45526.6</v>
      </c>
      <c r="D33" s="50">
        <v>0</v>
      </c>
      <c r="E33" s="50">
        <v>3180.5</v>
      </c>
      <c r="F33" s="49">
        <v>1732.9000000000015</v>
      </c>
      <c r="G33" s="50">
        <v>90515.1</v>
      </c>
      <c r="H33" s="50">
        <v>81138.7</v>
      </c>
      <c r="I33" s="50">
        <v>0</v>
      </c>
      <c r="J33" s="50">
        <v>6025.1</v>
      </c>
      <c r="K33" s="48">
        <f t="shared" si="25"/>
        <v>3351.3000000000084</v>
      </c>
      <c r="L33" s="13">
        <f t="shared" si="18"/>
        <v>1.7945103092783505</v>
      </c>
      <c r="M33" s="8">
        <f t="shared" si="19"/>
        <v>40075.100000000006</v>
      </c>
      <c r="N33" s="13">
        <f t="shared" si="20"/>
        <v>1.9339257891395958</v>
      </c>
      <c r="O33" s="23">
        <f t="shared" si="21"/>
        <v>1618.4000000000069</v>
      </c>
    </row>
    <row r="34" spans="1:15" ht="12.75" hidden="1" customHeight="1" x14ac:dyDescent="0.2">
      <c r="A34" s="9" t="s">
        <v>24</v>
      </c>
      <c r="B34" s="41" t="s">
        <v>17</v>
      </c>
      <c r="C34" s="52" t="s">
        <v>17</v>
      </c>
      <c r="D34" s="53" t="s">
        <v>17</v>
      </c>
      <c r="E34" s="53"/>
      <c r="F34" s="53" t="s">
        <v>17</v>
      </c>
      <c r="G34" s="28" t="s">
        <v>17</v>
      </c>
      <c r="H34" s="28" t="s">
        <v>17</v>
      </c>
      <c r="I34" s="28" t="s">
        <v>17</v>
      </c>
      <c r="J34" s="28" t="s">
        <v>17</v>
      </c>
      <c r="K34" s="26" t="e">
        <f t="shared" si="25"/>
        <v>#VALUE!</v>
      </c>
      <c r="L34" s="17" t="s">
        <v>17</v>
      </c>
      <c r="M34" s="8" t="e">
        <f t="shared" si="19"/>
        <v>#VALUE!</v>
      </c>
      <c r="N34" s="17" t="s">
        <v>17</v>
      </c>
      <c r="O34" s="8" t="e">
        <f t="shared" si="21"/>
        <v>#VALUE!</v>
      </c>
    </row>
    <row r="35" spans="1:15" s="15" customFormat="1" ht="51" customHeight="1" x14ac:dyDescent="0.2">
      <c r="A35" s="14" t="s">
        <v>25</v>
      </c>
      <c r="B35" s="36">
        <v>7885</v>
      </c>
      <c r="C35" s="54">
        <v>0</v>
      </c>
      <c r="D35" s="54">
        <v>0</v>
      </c>
      <c r="E35" s="54">
        <v>0</v>
      </c>
      <c r="F35" s="48">
        <v>7885</v>
      </c>
      <c r="G35" s="48">
        <v>8496.6</v>
      </c>
      <c r="H35" s="54">
        <v>1.8</v>
      </c>
      <c r="I35" s="54">
        <v>-62.9</v>
      </c>
      <c r="J35" s="54">
        <v>1</v>
      </c>
      <c r="K35" s="48">
        <f t="shared" si="25"/>
        <v>8556.7000000000007</v>
      </c>
      <c r="L35" s="7">
        <f>G35/B35</f>
        <v>1.077564996829423</v>
      </c>
      <c r="M35" s="8">
        <f t="shared" si="19"/>
        <v>611.60000000000036</v>
      </c>
      <c r="N35" s="7">
        <f>K35/F35</f>
        <v>1.0851870640456565</v>
      </c>
      <c r="O35" s="8">
        <f t="shared" si="21"/>
        <v>671.70000000000073</v>
      </c>
    </row>
    <row r="36" spans="1:15" s="15" customFormat="1" x14ac:dyDescent="0.2">
      <c r="A36" s="16" t="s">
        <v>26</v>
      </c>
      <c r="B36" s="43"/>
      <c r="C36" s="53"/>
      <c r="D36" s="53"/>
      <c r="E36" s="53"/>
      <c r="F36" s="48"/>
      <c r="G36" s="29"/>
      <c r="H36" s="28"/>
      <c r="I36" s="28"/>
      <c r="J36" s="28"/>
      <c r="K36" s="26"/>
      <c r="L36" s="17"/>
      <c r="M36" s="8"/>
      <c r="N36" s="17"/>
      <c r="O36" s="8"/>
    </row>
    <row r="37" spans="1:15" s="15" customFormat="1" ht="22.5" x14ac:dyDescent="0.2">
      <c r="A37" s="14" t="s">
        <v>27</v>
      </c>
      <c r="B37" s="42">
        <v>5491.3</v>
      </c>
      <c r="C37" s="49">
        <v>0</v>
      </c>
      <c r="D37" s="49">
        <v>0</v>
      </c>
      <c r="E37" s="49">
        <v>0</v>
      </c>
      <c r="F37" s="48">
        <v>5491.3</v>
      </c>
      <c r="G37" s="48">
        <v>5722.3</v>
      </c>
      <c r="H37" s="49">
        <v>-1.3</v>
      </c>
      <c r="I37" s="49">
        <v>-62.9</v>
      </c>
      <c r="J37" s="49">
        <v>0.9</v>
      </c>
      <c r="K37" s="48">
        <f t="shared" si="25"/>
        <v>5785.6</v>
      </c>
      <c r="L37" s="7">
        <f>G37/B37</f>
        <v>1.0420665416203814</v>
      </c>
      <c r="M37" s="8">
        <f>G37-B37</f>
        <v>231</v>
      </c>
      <c r="N37" s="7">
        <f>K37/F37</f>
        <v>1.0535938666618105</v>
      </c>
      <c r="O37" s="8">
        <f>K37-F37</f>
        <v>294.30000000000018</v>
      </c>
    </row>
    <row r="38" spans="1:15" ht="54.75" customHeight="1" x14ac:dyDescent="0.2">
      <c r="A38" s="25" t="s">
        <v>28</v>
      </c>
      <c r="B38" s="36">
        <v>0.3</v>
      </c>
      <c r="C38" s="48">
        <v>0</v>
      </c>
      <c r="D38" s="48">
        <v>0</v>
      </c>
      <c r="E38" s="48">
        <v>0</v>
      </c>
      <c r="F38" s="48">
        <v>0.3</v>
      </c>
      <c r="G38" s="48">
        <v>28.2</v>
      </c>
      <c r="H38" s="48">
        <v>0</v>
      </c>
      <c r="I38" s="48">
        <v>0</v>
      </c>
      <c r="J38" s="48">
        <v>0</v>
      </c>
      <c r="K38" s="48">
        <f t="shared" si="25"/>
        <v>28.2</v>
      </c>
      <c r="L38" s="7"/>
      <c r="M38" s="8">
        <f>G38-B38</f>
        <v>27.9</v>
      </c>
      <c r="N38" s="7"/>
      <c r="O38" s="8">
        <f>K38-F38</f>
        <v>27.9</v>
      </c>
    </row>
    <row r="39" spans="1:15" ht="34.15" customHeight="1" x14ac:dyDescent="0.2">
      <c r="A39" s="25" t="s">
        <v>30</v>
      </c>
      <c r="B39" s="36">
        <v>42184.7</v>
      </c>
      <c r="C39" s="48">
        <v>0</v>
      </c>
      <c r="D39" s="48">
        <v>0</v>
      </c>
      <c r="E39" s="48">
        <v>0</v>
      </c>
      <c r="F39" s="48">
        <v>42184.7</v>
      </c>
      <c r="G39" s="48">
        <v>43686.3</v>
      </c>
      <c r="H39" s="48">
        <v>-0.7</v>
      </c>
      <c r="I39" s="48">
        <v>0</v>
      </c>
      <c r="J39" s="48">
        <v>-0.1</v>
      </c>
      <c r="K39" s="48">
        <f t="shared" si="25"/>
        <v>43687.1</v>
      </c>
      <c r="L39" s="7">
        <f>G39/B39</f>
        <v>1.035595843990831</v>
      </c>
      <c r="M39" s="8">
        <f>G39-B39</f>
        <v>1501.6000000000058</v>
      </c>
      <c r="N39" s="7">
        <f>K39/F39</f>
        <v>1.0356148082124561</v>
      </c>
      <c r="O39" s="8">
        <f>K39-F39</f>
        <v>1502.4000000000015</v>
      </c>
    </row>
    <row r="40" spans="1:15" ht="15" x14ac:dyDescent="0.25">
      <c r="A40" s="18"/>
      <c r="G40" s="30"/>
    </row>
    <row r="50" spans="2:13" x14ac:dyDescent="0.2">
      <c r="B50" s="1"/>
      <c r="C50" s="1"/>
    </row>
    <row r="51" spans="2:13" x14ac:dyDescent="0.2">
      <c r="B51" s="1"/>
      <c r="C51" s="1"/>
    </row>
    <row r="52" spans="2:13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3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3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13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3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x14ac:dyDescent="0.2"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x14ac:dyDescent="0.2"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x14ac:dyDescent="0.2"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x14ac:dyDescent="0.2"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x14ac:dyDescent="0.2"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x14ac:dyDescent="0.2"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x14ac:dyDescent="0.2"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x14ac:dyDescent="0.2"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x14ac:dyDescent="0.2"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x14ac:dyDescent="0.2"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x14ac:dyDescent="0.2"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x14ac:dyDescent="0.2"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2:13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2:13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2:13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2:13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2:13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2:13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2:13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2:13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2:13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2:13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2:13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2:13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2:13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2:13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2:13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2:13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2:13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2:13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2:13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2:13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2:13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2:13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2:13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2:13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2:13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2:13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2:13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2:13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2:13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2:13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2:13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2:13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2:13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2:13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2:13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2:13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2:13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2:13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2:13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2:13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2:13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2:13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2:13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2:13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2:13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2:13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2:13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2:13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2:13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2:13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2:13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2:13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2:13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2:13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2:13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2:13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2:13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2:13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2:13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2:13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2:13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2:13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2:13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2:13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2:13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2:13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2:13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2:13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2:13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2:13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2:13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2:13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2:13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2:13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2:13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2:13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2:13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2:13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2:13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2:13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2:13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2:13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2:13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2:13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2:13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2:13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2:13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2:13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2:13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2:13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2:13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2:13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2:13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2:13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2:13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2:13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2:13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2:13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2:13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2:13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2:13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2:13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2:13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2:13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2:13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2:13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2:13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2:13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2:13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2:13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2:13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2:13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2:13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2:13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2:13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2:13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2:13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2:13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2:13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2:13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2:13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2:13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2:13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2:13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2:13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2:13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2:13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2:13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2:13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2:13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2:13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2:13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2:13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2:13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2:13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2:13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2:13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2:13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2:13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2:13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2:13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2:13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2:13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2:13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2:13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2:13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2:13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2:13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2:13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2:13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2:13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2:13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2:13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2:13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2:13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2:13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2:13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2:13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2:13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2:13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2:13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2:13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2:13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2:13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2:13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2:13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2:13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2:13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2:13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2:13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2:13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2:13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2:13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2:13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2:13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2:13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2:13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2:13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2:13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2:13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2:13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2:13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2:13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2:13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2:13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2:13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2:13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2:13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2:13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2:13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2:13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2:13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2:13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2:13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2:13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2:13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2:13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2:13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2:13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2:13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2:13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2:13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2:13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2:13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2:13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2:13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2:13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2:13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2:13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2:13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2:13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2:13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2:13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2:13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2:13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2:13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2:13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2:13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2:13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2:13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2:13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2:13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2:13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2:13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2:13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2:13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2:13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2:13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2:13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2:13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2:13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2:13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2:13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2:13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2:13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2:13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2:13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2:13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2:13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2:13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2:13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2:13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2:13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2:13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2:13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2:13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2:13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2:13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2:13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2:13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2:13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2:13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2:13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2:13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2:13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2:13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2:13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2:13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</sheetData>
  <mergeCells count="6">
    <mergeCell ref="O4:O5"/>
    <mergeCell ref="B4:F4"/>
    <mergeCell ref="G4:K4"/>
    <mergeCell ref="L4:L5"/>
    <mergeCell ref="M4:M5"/>
    <mergeCell ref="N4:N5"/>
  </mergeCells>
  <pageMargins left="0.11811023622047245" right="0.11811023622047245" top="0.15748031496062992" bottom="0.15748031496062992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Мартынова Наталья Валентиновна</cp:lastModifiedBy>
  <cp:lastPrinted>2021-12-15T11:23:03Z</cp:lastPrinted>
  <dcterms:created xsi:type="dcterms:W3CDTF">2017-12-06T04:10:52Z</dcterms:created>
  <dcterms:modified xsi:type="dcterms:W3CDTF">2021-12-20T03:13:39Z</dcterms:modified>
</cp:coreProperties>
</file>