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615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P16" i="1" l="1"/>
  <c r="P17" i="1"/>
  <c r="P18" i="1"/>
  <c r="N16" i="1"/>
  <c r="N17" i="1"/>
  <c r="H16" i="1" l="1"/>
  <c r="G37" i="1" l="1"/>
  <c r="G36" i="1"/>
  <c r="G35" i="1"/>
  <c r="G33" i="1"/>
  <c r="G30" i="1"/>
  <c r="F30" i="1"/>
  <c r="E30" i="1"/>
  <c r="D30" i="1"/>
  <c r="C30" i="1"/>
  <c r="B30" i="1"/>
  <c r="G29" i="1"/>
  <c r="G27" i="1" s="1"/>
  <c r="F27" i="1"/>
  <c r="E27" i="1"/>
  <c r="D27" i="1"/>
  <c r="C27" i="1"/>
  <c r="B27" i="1"/>
  <c r="G26" i="1"/>
  <c r="G25" i="1"/>
  <c r="G24" i="1"/>
  <c r="F24" i="1"/>
  <c r="E24" i="1"/>
  <c r="D24" i="1"/>
  <c r="C24" i="1"/>
  <c r="B24" i="1"/>
  <c r="G23" i="1"/>
  <c r="G22" i="1"/>
  <c r="G21" i="1"/>
  <c r="G19" i="1"/>
  <c r="G18" i="1"/>
  <c r="G16" i="1" s="1"/>
  <c r="G17" i="1"/>
  <c r="F16" i="1"/>
  <c r="E16" i="1"/>
  <c r="D16" i="1"/>
  <c r="C16" i="1"/>
  <c r="B16" i="1"/>
  <c r="G14" i="1"/>
  <c r="G13" i="1"/>
  <c r="G12" i="1"/>
  <c r="G11" i="1" s="1"/>
  <c r="G8" i="1" s="1"/>
  <c r="F11" i="1"/>
  <c r="E11" i="1"/>
  <c r="D11" i="1"/>
  <c r="C11" i="1"/>
  <c r="B11" i="1"/>
  <c r="F8" i="1"/>
  <c r="F9" i="1" s="1"/>
  <c r="E8" i="1"/>
  <c r="E9" i="1" s="1"/>
  <c r="D8" i="1"/>
  <c r="D9" i="1" s="1"/>
  <c r="C8" i="1"/>
  <c r="C9" i="1" s="1"/>
  <c r="B8" i="1"/>
  <c r="B9" i="1" s="1"/>
  <c r="F6" i="1"/>
  <c r="E6" i="1"/>
  <c r="D6" i="1"/>
  <c r="C6" i="1"/>
  <c r="B6" i="1"/>
  <c r="G9" i="1" l="1"/>
  <c r="G6" i="1"/>
  <c r="M13" i="1" l="1"/>
  <c r="N18" i="1" l="1"/>
  <c r="M37" i="1" l="1"/>
  <c r="M36" i="1"/>
  <c r="M35" i="1"/>
  <c r="M33" i="1"/>
  <c r="M31" i="1"/>
  <c r="M29" i="1"/>
  <c r="M28" i="1"/>
  <c r="M26" i="1"/>
  <c r="M25" i="1"/>
  <c r="M22" i="1"/>
  <c r="M18" i="1"/>
  <c r="M17" i="1"/>
  <c r="M14" i="1"/>
  <c r="M12" i="1"/>
  <c r="L30" i="1"/>
  <c r="L27" i="1"/>
  <c r="L24" i="1"/>
  <c r="L16" i="1"/>
  <c r="L11" i="1"/>
  <c r="L8" i="1" s="1"/>
  <c r="L9" i="1" l="1"/>
  <c r="L6" i="1"/>
  <c r="M16" i="1" l="1"/>
  <c r="M11" i="1" l="1"/>
  <c r="O37" i="1"/>
  <c r="N37" i="1"/>
  <c r="O36" i="1"/>
  <c r="O35" i="1"/>
  <c r="N35" i="1"/>
  <c r="O33" i="1"/>
  <c r="N33" i="1"/>
  <c r="Q32" i="1"/>
  <c r="O32" i="1"/>
  <c r="O31" i="1"/>
  <c r="N31" i="1"/>
  <c r="M30" i="1"/>
  <c r="K30" i="1"/>
  <c r="J30" i="1"/>
  <c r="I30" i="1"/>
  <c r="H30" i="1"/>
  <c r="O29" i="1"/>
  <c r="N29" i="1"/>
  <c r="O28" i="1"/>
  <c r="N28" i="1"/>
  <c r="K27" i="1"/>
  <c r="J27" i="1"/>
  <c r="I27" i="1"/>
  <c r="H27" i="1"/>
  <c r="O26" i="1"/>
  <c r="N26" i="1"/>
  <c r="O25" i="1"/>
  <c r="N25" i="1"/>
  <c r="M24" i="1"/>
  <c r="K24" i="1"/>
  <c r="J24" i="1"/>
  <c r="I24" i="1"/>
  <c r="H24" i="1"/>
  <c r="O23" i="1"/>
  <c r="N23" i="1"/>
  <c r="O22" i="1"/>
  <c r="N22" i="1"/>
  <c r="O21" i="1"/>
  <c r="N21" i="1"/>
  <c r="M21" i="1"/>
  <c r="O19" i="1"/>
  <c r="N19" i="1"/>
  <c r="M19" i="1"/>
  <c r="O18" i="1"/>
  <c r="O17" i="1"/>
  <c r="K16" i="1"/>
  <c r="J16" i="1"/>
  <c r="I16" i="1"/>
  <c r="O14" i="1"/>
  <c r="N14" i="1"/>
  <c r="Q14" i="1"/>
  <c r="O13" i="1"/>
  <c r="N13" i="1"/>
  <c r="Q13" i="1"/>
  <c r="O12" i="1"/>
  <c r="N12" i="1"/>
  <c r="P12" i="1"/>
  <c r="K11" i="1"/>
  <c r="K8" i="1" s="1"/>
  <c r="J11" i="1"/>
  <c r="J8" i="1" s="1"/>
  <c r="I11" i="1"/>
  <c r="I8" i="1" s="1"/>
  <c r="H11" i="1"/>
  <c r="H8" i="1" s="1"/>
  <c r="M8" i="1" l="1"/>
  <c r="K9" i="1"/>
  <c r="I9" i="1"/>
  <c r="P24" i="1"/>
  <c r="M27" i="1"/>
  <c r="Q30" i="1"/>
  <c r="O16" i="1"/>
  <c r="Q21" i="1"/>
  <c r="Q22" i="1"/>
  <c r="Q23" i="1"/>
  <c r="H9" i="1"/>
  <c r="H6" i="1"/>
  <c r="M6" i="1"/>
  <c r="I6" i="1"/>
  <c r="O11" i="1"/>
  <c r="Q33" i="1"/>
  <c r="Q35" i="1"/>
  <c r="Q36" i="1"/>
  <c r="Q37" i="1"/>
  <c r="O30" i="1"/>
  <c r="Q31" i="1"/>
  <c r="O27" i="1"/>
  <c r="Q28" i="1"/>
  <c r="Q29" i="1"/>
  <c r="Q25" i="1"/>
  <c r="Q26" i="1"/>
  <c r="O24" i="1"/>
  <c r="Q16" i="1"/>
  <c r="J9" i="1"/>
  <c r="J6" i="1"/>
  <c r="K6" i="1"/>
  <c r="N8" i="1"/>
  <c r="N11" i="1"/>
  <c r="Q12" i="1"/>
  <c r="P13" i="1"/>
  <c r="P14" i="1"/>
  <c r="Q17" i="1"/>
  <c r="Q18" i="1"/>
  <c r="P21" i="1"/>
  <c r="P22" i="1"/>
  <c r="P23" i="1"/>
  <c r="N24" i="1"/>
  <c r="P25" i="1"/>
  <c r="P26" i="1"/>
  <c r="N27" i="1"/>
  <c r="P28" i="1"/>
  <c r="P29" i="1"/>
  <c r="N30" i="1"/>
  <c r="P31" i="1"/>
  <c r="P33" i="1"/>
  <c r="P35" i="1"/>
  <c r="P37" i="1"/>
  <c r="O8" i="1"/>
  <c r="P30" i="1" l="1"/>
  <c r="Q24" i="1"/>
  <c r="M9" i="1"/>
  <c r="O9" i="1"/>
  <c r="P27" i="1"/>
  <c r="N9" i="1"/>
  <c r="Q27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<sst xmlns="http://schemas.openxmlformats.org/spreadsheetml/2006/main" count="66" uniqueCount="39">
  <si>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</si>
  <si>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</si>
  <si>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</si>
  <si>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</si>
  <si>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</si>
  <si>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</si>
  <si>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</si>
  <si>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</si>
  <si>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</si>
  <si>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</si>
  <si>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</si>
  <si>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</si>
  <si>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</si>
  <si>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</si>
  <si>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</si>
  <si>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</si>
  <si>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</si>
  <si>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</si>
  <si>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</si>
  <si>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</si>
  <si>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</si>
  <si>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</si>
  <si>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</si>
  <si>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</si>
  <si>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</si>
  <si>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</si>
  <si>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</si>
  <si>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</si>
  <si>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</si>
  <si>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</si>
  <si>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</si>
  <si>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РФ*</t>
  </si>
  <si>
    <t>2019 год</t>
  </si>
  <si>
    <t>Межрайонные по КН</t>
  </si>
  <si>
    <t>2020 год</t>
  </si>
  <si>
    <t>На 01.04.2020г.</t>
  </si>
  <si>
    <t>На 01.04.2019г.</t>
  </si>
  <si>
    <t>На 01.04.2019г. без переданных</t>
  </si>
  <si>
    <t>На 01.04.2020г.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</si>
</sst>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1" fillId="0" borderId="1" xfId="1" applyNumberFormat="1" applyFont="1" applyFill="1" applyBorder="1"/>
    <xf numFmtId="164" fontId="5" fillId="0" borderId="1" xfId="1" applyNumberFormat="1" applyFont="1" applyFill="1" applyBorder="1"/>
    <xf numFmtId="164" fontId="12" fillId="0" borderId="1" xfId="1" applyNumberFormat="1" applyFont="1" applyFill="1" applyBorder="1"/>
    <xf numFmtId="164" fontId="10" fillId="0" borderId="1" xfId="1" applyNumberFormat="1" applyFont="1" applyFill="1" applyBorder="1"/>
    <xf numFmtId="164" fontId="6" fillId="0" borderId="1" xfId="1" applyNumberFormat="1" applyFont="1" applyFill="1" applyBorder="1"/>
    <xf numFmtId="164" fontId="13" fillId="0" borderId="1" xfId="1" applyNumberFormat="1" applyFont="1" applyFill="1" applyBorder="1"/>
    <xf numFmtId="49" fontId="11" fillId="0" borderId="1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49" fontId="1" fillId="0" borderId="1" xfId="1" applyNumberForma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="90" zoomScaleNormal="100" zoomScaleSheetLayoutView="90" workbookViewId="0">
      <selection activeCell="H33" sqref="H33"/>
    </sheetView>
  </sheetViews>
  <sheetFormatPr defaultRowHeight="12.75" x14ac:dyDescent="0.2"/>
  <cols>
    <col min="1" max="1" width="33.28515625" style="1" customWidth="1"/>
    <col min="2" max="2" width="12.140625" style="2" customWidth="1"/>
    <col min="3" max="3" width="9.7109375" style="2" hidden="1" customWidth="1"/>
    <col min="4" max="4" width="11.28515625" style="2" customWidth="1"/>
    <col min="5" max="6" width="8.140625" style="2" customWidth="1"/>
    <col min="7" max="7" width="13.7109375" style="2" customWidth="1"/>
    <col min="8" max="8" width="13.28515625" style="2" customWidth="1"/>
    <col min="9" max="9" width="9.85546875" style="2" hidden="1" customWidth="1"/>
    <col min="10" max="10" width="12.7109375" style="2" customWidth="1"/>
    <col min="11" max="12" width="9" style="2" customWidth="1"/>
    <col min="13" max="13" width="13.85546875" style="2" customWidth="1"/>
    <col min="14" max="14" width="11.7109375" style="2" customWidth="1"/>
    <col min="15" max="15" width="11.5703125" style="2" customWidth="1"/>
    <col min="16" max="16" width="11.28515625" style="1" customWidth="1"/>
    <col min="17" max="17" width="11.7109375" style="1" customWidth="1"/>
    <col min="18" max="16384" width="9.140625" style="1"/>
  </cols>
  <sheetData>
    <row r="2" spans="1:17" x14ac:dyDescent="0.2">
      <c r="B2" s="2" t="s">
        <v>0</v>
      </c>
    </row>
    <row r="4" spans="1:17" ht="15" x14ac:dyDescent="0.25">
      <c r="A4" s="3"/>
      <c r="B4" s="44" t="s">
        <v>32</v>
      </c>
      <c r="C4" s="45"/>
      <c r="D4" s="45"/>
      <c r="E4" s="45"/>
      <c r="F4" s="45"/>
      <c r="G4" s="45"/>
      <c r="H4" s="44" t="s">
        <v>34</v>
      </c>
      <c r="I4" s="45"/>
      <c r="J4" s="45"/>
      <c r="K4" s="45"/>
      <c r="L4" s="45"/>
      <c r="M4" s="45"/>
      <c r="N4" s="46" t="s">
        <v>1</v>
      </c>
      <c r="O4" s="42" t="s">
        <v>2</v>
      </c>
      <c r="P4" s="48" t="s">
        <v>3</v>
      </c>
      <c r="Q4" s="42" t="s">
        <v>2</v>
      </c>
    </row>
    <row r="5" spans="1:17" ht="60" x14ac:dyDescent="0.25">
      <c r="A5" s="3" t="s">
        <v>4</v>
      </c>
      <c r="B5" s="24" t="s">
        <v>36</v>
      </c>
      <c r="C5" s="25" t="s">
        <v>5</v>
      </c>
      <c r="D5" s="25" t="s">
        <v>6</v>
      </c>
      <c r="E5" s="26" t="s">
        <v>7</v>
      </c>
      <c r="F5" s="26" t="s">
        <v>33</v>
      </c>
      <c r="G5" s="24" t="s">
        <v>37</v>
      </c>
      <c r="H5" s="24" t="s">
        <v>35</v>
      </c>
      <c r="I5" s="25" t="s">
        <v>5</v>
      </c>
      <c r="J5" s="25" t="s">
        <v>6</v>
      </c>
      <c r="K5" s="26" t="s">
        <v>7</v>
      </c>
      <c r="L5" s="26" t="s">
        <v>33</v>
      </c>
      <c r="M5" s="24" t="s">
        <v>38</v>
      </c>
      <c r="N5" s="47"/>
      <c r="O5" s="43"/>
      <c r="P5" s="48"/>
      <c r="Q5" s="43"/>
    </row>
    <row r="6" spans="1:17" ht="45" customHeight="1" x14ac:dyDescent="0.2">
      <c r="A6" s="16" t="s">
        <v>8</v>
      </c>
      <c r="B6" s="27">
        <f>B8+B37</f>
        <v>60952.600000000006</v>
      </c>
      <c r="C6" s="27">
        <f t="shared" ref="C6:G6" si="0">C8+C37</f>
        <v>0</v>
      </c>
      <c r="D6" s="27">
        <f t="shared" si="0"/>
        <v>36374.9</v>
      </c>
      <c r="E6" s="27">
        <f t="shared" si="0"/>
        <v>637.6</v>
      </c>
      <c r="F6" s="27">
        <f t="shared" si="0"/>
        <v>1624.1000000000001</v>
      </c>
      <c r="G6" s="27">
        <f t="shared" si="0"/>
        <v>22316.000000000007</v>
      </c>
      <c r="H6" s="27">
        <f>H8+H37</f>
        <v>65890.8</v>
      </c>
      <c r="I6" s="27">
        <f t="shared" ref="I6:M6" si="1">I8+I37</f>
        <v>0</v>
      </c>
      <c r="J6" s="27">
        <f t="shared" si="1"/>
        <v>33284.5</v>
      </c>
      <c r="K6" s="27">
        <f t="shared" si="1"/>
        <v>1186</v>
      </c>
      <c r="L6" s="27">
        <f t="shared" si="1"/>
        <v>4204</v>
      </c>
      <c r="M6" s="27">
        <f t="shared" si="1"/>
        <v>27216.300000000003</v>
      </c>
      <c r="N6" s="4">
        <f>H6/B6</f>
        <v>1.0810170525949672</v>
      </c>
      <c r="O6" s="5">
        <f>H6-B6</f>
        <v>4938.1999999999971</v>
      </c>
      <c r="P6" s="4">
        <f>M6/G6</f>
        <v>1.2195868435203439</v>
      </c>
      <c r="Q6" s="5">
        <f>M6-G6</f>
        <v>4900.2999999999956</v>
      </c>
    </row>
    <row r="7" spans="1:17" x14ac:dyDescent="0.2">
      <c r="A7" s="3" t="s">
        <v>9</v>
      </c>
      <c r="B7" s="25"/>
      <c r="C7" s="25"/>
      <c r="D7" s="25"/>
      <c r="E7" s="25"/>
      <c r="F7" s="25"/>
      <c r="G7" s="25"/>
      <c r="H7" s="28"/>
      <c r="I7" s="28"/>
      <c r="J7" s="28"/>
      <c r="K7" s="28"/>
      <c r="L7" s="28"/>
      <c r="M7" s="28"/>
      <c r="N7" s="4"/>
      <c r="O7" s="5"/>
      <c r="P7" s="4"/>
      <c r="Q7" s="5"/>
    </row>
    <row r="8" spans="1:17" ht="25.5" x14ac:dyDescent="0.2">
      <c r="A8" s="16" t="s">
        <v>10</v>
      </c>
      <c r="B8" s="27">
        <f t="shared" ref="B8:G8" si="2">B11+B36</f>
        <v>51240.9</v>
      </c>
      <c r="C8" s="27">
        <f t="shared" si="2"/>
        <v>0</v>
      </c>
      <c r="D8" s="27">
        <f t="shared" si="2"/>
        <v>36374.9</v>
      </c>
      <c r="E8" s="27">
        <f t="shared" si="2"/>
        <v>637.6</v>
      </c>
      <c r="F8" s="27">
        <f t="shared" si="2"/>
        <v>1624.1000000000001</v>
      </c>
      <c r="G8" s="27">
        <f t="shared" si="2"/>
        <v>12604.300000000005</v>
      </c>
      <c r="H8" s="27">
        <f t="shared" ref="H8:L8" si="3">H11+H36</f>
        <v>55043.3</v>
      </c>
      <c r="I8" s="27">
        <f t="shared" si="3"/>
        <v>0</v>
      </c>
      <c r="J8" s="27">
        <f t="shared" si="3"/>
        <v>33284.5</v>
      </c>
      <c r="K8" s="27">
        <f t="shared" si="3"/>
        <v>1186</v>
      </c>
      <c r="L8" s="27">
        <f t="shared" si="3"/>
        <v>4204</v>
      </c>
      <c r="M8" s="27">
        <f>H8-I8-J8-K8-L8</f>
        <v>16368.800000000003</v>
      </c>
      <c r="N8" s="4">
        <f>H8/B8</f>
        <v>1.0742063468830563</v>
      </c>
      <c r="O8" s="5">
        <f>H8-B8</f>
        <v>3802.4000000000015</v>
      </c>
      <c r="P8" s="4">
        <f>M8/G8</f>
        <v>1.2986679149179245</v>
      </c>
      <c r="Q8" s="5">
        <f>M8-G8</f>
        <v>3764.4999999999982</v>
      </c>
    </row>
    <row r="9" spans="1:17" ht="38.25" x14ac:dyDescent="0.2">
      <c r="A9" s="16" t="s">
        <v>11</v>
      </c>
      <c r="B9" s="27">
        <f t="shared" ref="B9:G9" si="4">B8-B27</f>
        <v>25015.200000000001</v>
      </c>
      <c r="C9" s="27">
        <f t="shared" si="4"/>
        <v>0</v>
      </c>
      <c r="D9" s="27">
        <f t="shared" si="4"/>
        <v>12029.900000000001</v>
      </c>
      <c r="E9" s="27">
        <f t="shared" si="4"/>
        <v>637.6</v>
      </c>
      <c r="F9" s="27">
        <f t="shared" si="4"/>
        <v>996.80000000000018</v>
      </c>
      <c r="G9" s="27">
        <f t="shared" si="4"/>
        <v>11351.000000000005</v>
      </c>
      <c r="H9" s="27">
        <f t="shared" ref="H9:M9" si="5">H8-H27</f>
        <v>29197.4</v>
      </c>
      <c r="I9" s="27">
        <f t="shared" si="5"/>
        <v>0</v>
      </c>
      <c r="J9" s="27">
        <f t="shared" si="5"/>
        <v>9442.6999999999971</v>
      </c>
      <c r="K9" s="27">
        <f t="shared" si="5"/>
        <v>1186</v>
      </c>
      <c r="L9" s="27">
        <f t="shared" si="5"/>
        <v>3098.1</v>
      </c>
      <c r="M9" s="27">
        <f t="shared" si="5"/>
        <v>15470.600000000002</v>
      </c>
      <c r="N9" s="4">
        <f>H9/B9</f>
        <v>1.1671863506987752</v>
      </c>
      <c r="O9" s="5">
        <f>H9-B9</f>
        <v>4182.2000000000007</v>
      </c>
      <c r="P9" s="4">
        <f>M9/G9</f>
        <v>1.3629283763545057</v>
      </c>
      <c r="Q9" s="5">
        <f>M9-G9</f>
        <v>4119.5999999999967</v>
      </c>
    </row>
    <row r="10" spans="1:17" x14ac:dyDescent="0.2">
      <c r="A10" s="3" t="s">
        <v>9</v>
      </c>
      <c r="B10" s="25"/>
      <c r="C10" s="25"/>
      <c r="D10" s="25"/>
      <c r="E10" s="25"/>
      <c r="F10" s="25"/>
      <c r="G10" s="25"/>
      <c r="H10" s="29"/>
      <c r="I10" s="29"/>
      <c r="J10" s="29"/>
      <c r="K10" s="29"/>
      <c r="L10" s="29"/>
      <c r="M10" s="28"/>
      <c r="N10" s="4"/>
      <c r="O10" s="5"/>
      <c r="P10" s="4"/>
      <c r="Q10" s="5"/>
    </row>
    <row r="11" spans="1:17" ht="47.25" x14ac:dyDescent="0.25">
      <c r="A11" s="17" t="s">
        <v>12</v>
      </c>
      <c r="B11" s="27">
        <f t="shared" ref="B11:G11" si="6">SUM(B12:B13)</f>
        <v>51240.800000000003</v>
      </c>
      <c r="C11" s="27">
        <f t="shared" si="6"/>
        <v>0</v>
      </c>
      <c r="D11" s="27">
        <f t="shared" si="6"/>
        <v>36374.9</v>
      </c>
      <c r="E11" s="27">
        <f t="shared" si="6"/>
        <v>637.6</v>
      </c>
      <c r="F11" s="27">
        <f t="shared" si="6"/>
        <v>1624.1000000000001</v>
      </c>
      <c r="G11" s="27">
        <f t="shared" si="6"/>
        <v>12604.200000000004</v>
      </c>
      <c r="H11" s="27">
        <f t="shared" ref="H11:L11" si="7">SUM(H12:H13)</f>
        <v>55043.3</v>
      </c>
      <c r="I11" s="27">
        <f t="shared" si="7"/>
        <v>0</v>
      </c>
      <c r="J11" s="27">
        <f t="shared" si="7"/>
        <v>33284.5</v>
      </c>
      <c r="K11" s="27">
        <f t="shared" si="7"/>
        <v>1186</v>
      </c>
      <c r="L11" s="27">
        <f t="shared" si="7"/>
        <v>4204</v>
      </c>
      <c r="M11" s="27">
        <f t="shared" ref="M11" si="8">SUM(M12:M13)</f>
        <v>16368.8</v>
      </c>
      <c r="N11" s="4">
        <f>H11/B11</f>
        <v>1.0742084432717678</v>
      </c>
      <c r="O11" s="5">
        <f>H11-B11</f>
        <v>3802.5</v>
      </c>
      <c r="P11" s="4">
        <f>M11/G11</f>
        <v>1.2986782183716534</v>
      </c>
      <c r="Q11" s="5">
        <f>M11-G11</f>
        <v>3764.5999999999949</v>
      </c>
    </row>
    <row r="12" spans="1:17" s="12" customFormat="1" x14ac:dyDescent="0.2">
      <c r="A12" s="18" t="s">
        <v>13</v>
      </c>
      <c r="B12" s="30">
        <v>39263.800000000003</v>
      </c>
      <c r="C12" s="30">
        <v>0</v>
      </c>
      <c r="D12" s="30">
        <v>34696.6</v>
      </c>
      <c r="E12" s="30">
        <v>434.5</v>
      </c>
      <c r="F12" s="30">
        <v>1481.7</v>
      </c>
      <c r="G12" s="30">
        <f>B12-C12-D12-E12-F12</f>
        <v>2651.0000000000045</v>
      </c>
      <c r="H12" s="30">
        <v>43300.1</v>
      </c>
      <c r="I12" s="31"/>
      <c r="J12" s="30">
        <v>32083.7</v>
      </c>
      <c r="K12" s="30">
        <v>717.3</v>
      </c>
      <c r="L12" s="30">
        <v>3974.8</v>
      </c>
      <c r="M12" s="30">
        <f>H12-I12-J12-K12-L12</f>
        <v>6524.2999999999984</v>
      </c>
      <c r="N12" s="19">
        <f>H12/B12</f>
        <v>1.1027995252624554</v>
      </c>
      <c r="O12" s="20">
        <f>H12-B12</f>
        <v>4036.2999999999956</v>
      </c>
      <c r="P12" s="19">
        <f>M12/G12</f>
        <v>2.4610712938513721</v>
      </c>
      <c r="Q12" s="20">
        <f>M12-G12</f>
        <v>3873.2999999999938</v>
      </c>
    </row>
    <row r="13" spans="1:17" x14ac:dyDescent="0.2">
      <c r="A13" s="6" t="s">
        <v>14</v>
      </c>
      <c r="B13" s="25">
        <v>11977</v>
      </c>
      <c r="C13" s="25"/>
      <c r="D13" s="25">
        <v>1678.3</v>
      </c>
      <c r="E13" s="25">
        <v>203.1</v>
      </c>
      <c r="F13" s="25">
        <v>142.4</v>
      </c>
      <c r="G13" s="28">
        <f t="shared" ref="G13:G14" si="9">B13-C13-D13-E13-F13</f>
        <v>9953.2000000000007</v>
      </c>
      <c r="H13" s="28">
        <v>11743.2</v>
      </c>
      <c r="I13" s="29"/>
      <c r="J13" s="28">
        <v>1200.8</v>
      </c>
      <c r="K13" s="28">
        <v>468.7</v>
      </c>
      <c r="L13" s="28">
        <v>229.2</v>
      </c>
      <c r="M13" s="28">
        <f t="shared" ref="M13:M14" si="10">H13-I13-J13-K13-L13</f>
        <v>9844.5</v>
      </c>
      <c r="N13" s="4">
        <f>H13/B13</f>
        <v>0.98047925189947405</v>
      </c>
      <c r="O13" s="5">
        <f>H13-B13</f>
        <v>-233.79999999999927</v>
      </c>
      <c r="P13" s="4">
        <f>M13/G13</f>
        <v>0.98907888920146281</v>
      </c>
      <c r="Q13" s="5">
        <f>M13-G13</f>
        <v>-108.70000000000073</v>
      </c>
    </row>
    <row r="14" spans="1:17" x14ac:dyDescent="0.2">
      <c r="A14" s="6" t="s">
        <v>15</v>
      </c>
      <c r="B14" s="25">
        <v>2113.1999999999998</v>
      </c>
      <c r="C14" s="25"/>
      <c r="D14" s="25">
        <v>1.3</v>
      </c>
      <c r="E14" s="25">
        <v>0</v>
      </c>
      <c r="F14" s="25">
        <v>0</v>
      </c>
      <c r="G14" s="28">
        <f t="shared" si="9"/>
        <v>2111.8999999999996</v>
      </c>
      <c r="H14" s="28">
        <v>2218.6999999999998</v>
      </c>
      <c r="I14" s="29"/>
      <c r="J14" s="28">
        <v>1.4</v>
      </c>
      <c r="K14" s="28">
        <v>0</v>
      </c>
      <c r="L14" s="28">
        <v>0</v>
      </c>
      <c r="M14" s="28">
        <f t="shared" si="10"/>
        <v>2217.2999999999997</v>
      </c>
      <c r="N14" s="4">
        <f>H14/B14</f>
        <v>1.0499242854438766</v>
      </c>
      <c r="O14" s="5">
        <f>H14-B14</f>
        <v>105.5</v>
      </c>
      <c r="P14" s="4">
        <f>M14/G14</f>
        <v>1.0499076660826745</v>
      </c>
      <c r="Q14" s="5">
        <f>M14-G14</f>
        <v>105.40000000000009</v>
      </c>
    </row>
    <row r="15" spans="1:17" x14ac:dyDescent="0.2">
      <c r="A15" s="3" t="s">
        <v>16</v>
      </c>
      <c r="B15" s="25"/>
      <c r="C15" s="25"/>
      <c r="D15" s="25"/>
      <c r="E15" s="25"/>
      <c r="F15" s="25"/>
      <c r="G15" s="25"/>
      <c r="H15" s="29"/>
      <c r="I15" s="29"/>
      <c r="J15" s="29"/>
      <c r="K15" s="29"/>
      <c r="L15" s="29"/>
      <c r="M15" s="28"/>
      <c r="N15" s="4"/>
      <c r="O15" s="5"/>
      <c r="P15" s="4"/>
      <c r="Q15" s="5"/>
    </row>
    <row r="16" spans="1:17" x14ac:dyDescent="0.2">
      <c r="A16" s="7" t="s">
        <v>17</v>
      </c>
      <c r="B16" s="27">
        <f t="shared" ref="B16:G16" si="11">SUM(B17:B18)</f>
        <v>4623.7</v>
      </c>
      <c r="C16" s="27">
        <f t="shared" si="11"/>
        <v>0</v>
      </c>
      <c r="D16" s="27">
        <f t="shared" si="11"/>
        <v>1784</v>
      </c>
      <c r="E16" s="27">
        <f t="shared" si="11"/>
        <v>204.5</v>
      </c>
      <c r="F16" s="27">
        <f t="shared" si="11"/>
        <v>167.29999999999998</v>
      </c>
      <c r="G16" s="27">
        <f t="shared" si="11"/>
        <v>2467.9</v>
      </c>
      <c r="H16" s="27">
        <f t="shared" ref="H16:L16" si="12">SUM(H17:H18)</f>
        <v>3338.7</v>
      </c>
      <c r="I16" s="32">
        <f t="shared" si="12"/>
        <v>0</v>
      </c>
      <c r="J16" s="27">
        <f t="shared" si="12"/>
        <v>1264.7</v>
      </c>
      <c r="K16" s="27">
        <f t="shared" si="12"/>
        <v>507.3</v>
      </c>
      <c r="L16" s="27">
        <f t="shared" si="12"/>
        <v>270.10000000000002</v>
      </c>
      <c r="M16" s="27">
        <f t="shared" ref="M16" si="13">SUM(M17:M18)</f>
        <v>1296.5999999999999</v>
      </c>
      <c r="N16" s="4">
        <f t="shared" ref="N16:N17" si="14">H16/B16</f>
        <v>0.72208404524515002</v>
      </c>
      <c r="O16" s="5">
        <f>H16-B16</f>
        <v>-1285</v>
      </c>
      <c r="P16" s="4">
        <f t="shared" ref="P16:P18" si="15">M16/G16</f>
        <v>0.52538595567081314</v>
      </c>
      <c r="Q16" s="5">
        <f>M16-G16</f>
        <v>-1171.3000000000002</v>
      </c>
    </row>
    <row r="17" spans="1:17" s="12" customFormat="1" x14ac:dyDescent="0.2">
      <c r="A17" s="18" t="s">
        <v>13</v>
      </c>
      <c r="B17" s="30">
        <v>405.7</v>
      </c>
      <c r="C17" s="30"/>
      <c r="D17" s="30">
        <v>107</v>
      </c>
      <c r="E17" s="30">
        <v>1.4</v>
      </c>
      <c r="F17" s="30">
        <v>25.1</v>
      </c>
      <c r="G17" s="28">
        <f t="shared" ref="G17:G18" si="16">B17-C17-D17-E17-F17</f>
        <v>272.2</v>
      </c>
      <c r="H17" s="30">
        <v>63.1</v>
      </c>
      <c r="I17" s="31"/>
      <c r="J17" s="30">
        <v>65.3</v>
      </c>
      <c r="K17" s="30">
        <v>38.6</v>
      </c>
      <c r="L17" s="30">
        <v>39.799999999999997</v>
      </c>
      <c r="M17" s="28">
        <f t="shared" ref="M17:M18" si="17">H17-I17-J17-K17-L17</f>
        <v>-80.599999999999994</v>
      </c>
      <c r="N17" s="4">
        <f t="shared" si="14"/>
        <v>0.15553364555089969</v>
      </c>
      <c r="O17" s="20">
        <f>H17-B17</f>
        <v>-342.59999999999997</v>
      </c>
      <c r="P17" s="4">
        <f t="shared" si="15"/>
        <v>-0.29610580455547392</v>
      </c>
      <c r="Q17" s="20">
        <f>M17-G17</f>
        <v>-352.79999999999995</v>
      </c>
    </row>
    <row r="18" spans="1:17" x14ac:dyDescent="0.2">
      <c r="A18" s="6" t="s">
        <v>14</v>
      </c>
      <c r="B18" s="25">
        <v>4218</v>
      </c>
      <c r="C18" s="25"/>
      <c r="D18" s="25">
        <v>1677</v>
      </c>
      <c r="E18" s="25">
        <v>203.1</v>
      </c>
      <c r="F18" s="25">
        <v>142.19999999999999</v>
      </c>
      <c r="G18" s="28">
        <f t="shared" si="16"/>
        <v>2195.7000000000003</v>
      </c>
      <c r="H18" s="28">
        <v>3275.6</v>
      </c>
      <c r="I18" s="29"/>
      <c r="J18" s="28">
        <v>1199.4000000000001</v>
      </c>
      <c r="K18" s="28">
        <v>468.7</v>
      </c>
      <c r="L18" s="28">
        <v>230.3</v>
      </c>
      <c r="M18" s="28">
        <f t="shared" si="17"/>
        <v>1377.1999999999998</v>
      </c>
      <c r="N18" s="10">
        <f>H18/B18</f>
        <v>0.77657657657657653</v>
      </c>
      <c r="O18" s="5">
        <f>H18-B18</f>
        <v>-942.40000000000009</v>
      </c>
      <c r="P18" s="4">
        <f t="shared" si="15"/>
        <v>0.62722594161315282</v>
      </c>
      <c r="Q18" s="5">
        <f>M18-G18</f>
        <v>-818.50000000000045</v>
      </c>
    </row>
    <row r="19" spans="1:17" ht="15" x14ac:dyDescent="0.2">
      <c r="A19" s="7" t="s">
        <v>18</v>
      </c>
      <c r="B19" s="27">
        <v>4849.3999999999996</v>
      </c>
      <c r="C19" s="27">
        <v>0</v>
      </c>
      <c r="D19" s="27">
        <v>0</v>
      </c>
      <c r="E19" s="27">
        <v>0</v>
      </c>
      <c r="F19" s="27">
        <v>0</v>
      </c>
      <c r="G19" s="27">
        <f>B19-C19-D19-E19</f>
        <v>4849.3999999999996</v>
      </c>
      <c r="H19" s="27">
        <v>5208</v>
      </c>
      <c r="I19" s="32">
        <v>0</v>
      </c>
      <c r="J19" s="27">
        <v>0</v>
      </c>
      <c r="K19" s="27">
        <v>0</v>
      </c>
      <c r="L19" s="27">
        <v>0</v>
      </c>
      <c r="M19" s="27">
        <f>H19-I19-J19-K19</f>
        <v>5208</v>
      </c>
      <c r="N19" s="4">
        <f t="shared" ref="N19" si="18">H19/B19</f>
        <v>1.0739472924485505</v>
      </c>
      <c r="O19" s="5">
        <f t="shared" ref="O19" si="19">H19-B19</f>
        <v>358.60000000000036</v>
      </c>
      <c r="P19" s="21" t="s">
        <v>19</v>
      </c>
      <c r="Q19" s="21" t="s">
        <v>19</v>
      </c>
    </row>
    <row r="20" spans="1:17" x14ac:dyDescent="0.2">
      <c r="A20" s="7" t="s">
        <v>20</v>
      </c>
      <c r="B20" s="25"/>
      <c r="C20" s="25"/>
      <c r="D20" s="25"/>
      <c r="E20" s="25"/>
      <c r="F20" s="25"/>
      <c r="G20" s="25"/>
      <c r="H20" s="29"/>
      <c r="I20" s="29"/>
      <c r="J20" s="29"/>
      <c r="K20" s="29"/>
      <c r="L20" s="29"/>
      <c r="M20" s="28"/>
      <c r="N20" s="4"/>
      <c r="O20" s="5"/>
      <c r="P20" s="4"/>
      <c r="Q20" s="5"/>
    </row>
    <row r="21" spans="1:17" x14ac:dyDescent="0.2">
      <c r="A21" s="6" t="s">
        <v>14</v>
      </c>
      <c r="B21" s="33">
        <v>591.79999999999995</v>
      </c>
      <c r="C21" s="25">
        <v>0</v>
      </c>
      <c r="D21" s="25">
        <v>0</v>
      </c>
      <c r="E21" s="25">
        <v>0</v>
      </c>
      <c r="F21" s="25">
        <v>0</v>
      </c>
      <c r="G21" s="27">
        <f>B21-C21-D21-E21</f>
        <v>591.79999999999995</v>
      </c>
      <c r="H21" s="33">
        <v>743.2</v>
      </c>
      <c r="I21" s="29">
        <v>0</v>
      </c>
      <c r="J21" s="28">
        <v>0</v>
      </c>
      <c r="K21" s="28">
        <v>0</v>
      </c>
      <c r="L21" s="28">
        <v>0</v>
      </c>
      <c r="M21" s="27">
        <f>H21-I21-J21-K21</f>
        <v>743.2</v>
      </c>
      <c r="N21" s="4">
        <f t="shared" ref="N21:N31" si="20">H21/B21</f>
        <v>1.2558296721865496</v>
      </c>
      <c r="O21" s="5">
        <f t="shared" ref="O21:O32" si="21">H21-B21</f>
        <v>151.40000000000009</v>
      </c>
      <c r="P21" s="4">
        <f t="shared" ref="P21:P31" si="22">M21/G21</f>
        <v>1.2558296721865496</v>
      </c>
      <c r="Q21" s="5">
        <f t="shared" ref="Q21:Q32" si="23">M21-G21</f>
        <v>151.40000000000009</v>
      </c>
    </row>
    <row r="22" spans="1:17" s="12" customFormat="1" x14ac:dyDescent="0.2">
      <c r="A22" s="22" t="s">
        <v>21</v>
      </c>
      <c r="B22" s="33">
        <v>12360.7</v>
      </c>
      <c r="C22" s="33">
        <v>0</v>
      </c>
      <c r="D22" s="33">
        <v>10245.9</v>
      </c>
      <c r="E22" s="33">
        <v>432.4</v>
      </c>
      <c r="F22" s="33">
        <v>783.2</v>
      </c>
      <c r="G22" s="27">
        <f>B22-C22-D22-E22-F22</f>
        <v>899.20000000000095</v>
      </c>
      <c r="H22" s="33">
        <v>17133.2</v>
      </c>
      <c r="I22" s="34"/>
      <c r="J22" s="33">
        <v>8177.6</v>
      </c>
      <c r="K22" s="33">
        <v>671.4</v>
      </c>
      <c r="L22" s="33">
        <v>2810.8</v>
      </c>
      <c r="M22" s="27">
        <f>H22-I22-J22-K22-L22</f>
        <v>5473.4000000000005</v>
      </c>
      <c r="N22" s="19">
        <f t="shared" si="20"/>
        <v>1.3861027288098571</v>
      </c>
      <c r="O22" s="20">
        <f t="shared" si="21"/>
        <v>4772.5</v>
      </c>
      <c r="P22" s="19">
        <f t="shared" si="22"/>
        <v>6.0869661921708129</v>
      </c>
      <c r="Q22" s="20">
        <f t="shared" si="23"/>
        <v>4574.2</v>
      </c>
    </row>
    <row r="23" spans="1:17" s="12" customFormat="1" ht="25.5" x14ac:dyDescent="0.2">
      <c r="A23" s="22" t="s">
        <v>22</v>
      </c>
      <c r="B23" s="33">
        <v>94.1</v>
      </c>
      <c r="C23" s="33">
        <v>0</v>
      </c>
      <c r="D23" s="33">
        <v>0</v>
      </c>
      <c r="E23" s="33">
        <v>0.7</v>
      </c>
      <c r="F23" s="33">
        <v>45.9</v>
      </c>
      <c r="G23" s="33">
        <f>B23-C23-D23-E23-F23</f>
        <v>47.499999999999993</v>
      </c>
      <c r="H23" s="33">
        <v>58.1</v>
      </c>
      <c r="I23" s="34"/>
      <c r="J23" s="33">
        <v>0</v>
      </c>
      <c r="K23" s="33">
        <v>7.3</v>
      </c>
      <c r="L23" s="33">
        <v>18.899999999999999</v>
      </c>
      <c r="M23" s="33">
        <v>5.2</v>
      </c>
      <c r="N23" s="19">
        <f t="shared" si="20"/>
        <v>0.61742826780021254</v>
      </c>
      <c r="O23" s="20">
        <f t="shared" si="21"/>
        <v>-35.999999999999993</v>
      </c>
      <c r="P23" s="19">
        <f t="shared" si="22"/>
        <v>0.10947368421052633</v>
      </c>
      <c r="Q23" s="20">
        <f t="shared" si="23"/>
        <v>-42.29999999999999</v>
      </c>
    </row>
    <row r="24" spans="1:17" ht="24" customHeight="1" x14ac:dyDescent="0.2">
      <c r="A24" s="9" t="s">
        <v>23</v>
      </c>
      <c r="B24" s="27">
        <f t="shared" ref="B24:F24" si="24">SUM(B25:B26)</f>
        <v>1079</v>
      </c>
      <c r="C24" s="27">
        <f t="shared" si="24"/>
        <v>0</v>
      </c>
      <c r="D24" s="27">
        <f t="shared" si="24"/>
        <v>0</v>
      </c>
      <c r="E24" s="27">
        <f t="shared" si="24"/>
        <v>0</v>
      </c>
      <c r="F24" s="27">
        <f t="shared" si="24"/>
        <v>0.30000000000000004</v>
      </c>
      <c r="G24" s="27">
        <f>SUM(G25:G26)</f>
        <v>1078.6999999999998</v>
      </c>
      <c r="H24" s="27">
        <f t="shared" ref="H24:L24" si="25">SUM(H25:H26)</f>
        <v>1175.3</v>
      </c>
      <c r="I24" s="32">
        <f t="shared" si="25"/>
        <v>0</v>
      </c>
      <c r="J24" s="27">
        <f t="shared" si="25"/>
        <v>0</v>
      </c>
      <c r="K24" s="27">
        <f t="shared" si="25"/>
        <v>0</v>
      </c>
      <c r="L24" s="27">
        <f t="shared" si="25"/>
        <v>-1.6</v>
      </c>
      <c r="M24" s="27">
        <f>SUM(M25:M26)</f>
        <v>1176.9000000000001</v>
      </c>
      <c r="N24" s="4">
        <f t="shared" si="20"/>
        <v>1.0892493049119554</v>
      </c>
      <c r="O24" s="5">
        <f t="shared" si="21"/>
        <v>96.299999999999955</v>
      </c>
      <c r="P24" s="4">
        <f t="shared" si="22"/>
        <v>1.0910355057013075</v>
      </c>
      <c r="Q24" s="5">
        <f t="shared" si="23"/>
        <v>98.200000000000273</v>
      </c>
    </row>
    <row r="25" spans="1:17" s="12" customFormat="1" x14ac:dyDescent="0.2">
      <c r="A25" s="18" t="s">
        <v>13</v>
      </c>
      <c r="B25" s="30">
        <v>139.1</v>
      </c>
      <c r="C25" s="30">
        <v>0</v>
      </c>
      <c r="D25" s="30">
        <v>0</v>
      </c>
      <c r="E25" s="30">
        <v>0</v>
      </c>
      <c r="F25" s="30">
        <v>0.1</v>
      </c>
      <c r="G25" s="30">
        <f>B25-C25-D25-E25-F25</f>
        <v>139</v>
      </c>
      <c r="H25" s="30">
        <v>164.8</v>
      </c>
      <c r="I25" s="31"/>
      <c r="J25" s="30">
        <v>0</v>
      </c>
      <c r="K25" s="30">
        <v>0</v>
      </c>
      <c r="L25" s="30">
        <v>-0.5</v>
      </c>
      <c r="M25" s="30">
        <f>H25-I25-J25-K25-L25</f>
        <v>165.3</v>
      </c>
      <c r="N25" s="10">
        <f t="shared" si="20"/>
        <v>1.1847591660675774</v>
      </c>
      <c r="O25" s="20">
        <f t="shared" si="21"/>
        <v>25.700000000000017</v>
      </c>
      <c r="P25" s="10">
        <f t="shared" si="22"/>
        <v>1.1892086330935252</v>
      </c>
      <c r="Q25" s="20">
        <f t="shared" si="23"/>
        <v>26.300000000000011</v>
      </c>
    </row>
    <row r="26" spans="1:17" x14ac:dyDescent="0.2">
      <c r="A26" s="6" t="s">
        <v>14</v>
      </c>
      <c r="B26" s="25">
        <v>939.9</v>
      </c>
      <c r="C26" s="25">
        <v>0</v>
      </c>
      <c r="D26" s="25">
        <v>0</v>
      </c>
      <c r="E26" s="25">
        <v>0</v>
      </c>
      <c r="F26" s="25">
        <v>0.2</v>
      </c>
      <c r="G26" s="30">
        <f>B26-C26-D26-E26-F26</f>
        <v>939.69999999999993</v>
      </c>
      <c r="H26" s="28">
        <v>1010.5</v>
      </c>
      <c r="I26" s="29"/>
      <c r="J26" s="28">
        <v>0</v>
      </c>
      <c r="K26" s="28">
        <v>0</v>
      </c>
      <c r="L26" s="28">
        <v>-1.1000000000000001</v>
      </c>
      <c r="M26" s="30">
        <f>H26-I26-J26-K26-L26</f>
        <v>1011.6</v>
      </c>
      <c r="N26" s="8">
        <f t="shared" si="20"/>
        <v>1.0751143738695605</v>
      </c>
      <c r="O26" s="5">
        <f t="shared" si="21"/>
        <v>70.600000000000023</v>
      </c>
      <c r="P26" s="8">
        <f t="shared" si="22"/>
        <v>1.0765137809939342</v>
      </c>
      <c r="Q26" s="5">
        <f t="shared" si="23"/>
        <v>71.900000000000091</v>
      </c>
    </row>
    <row r="27" spans="1:17" x14ac:dyDescent="0.2">
      <c r="A27" s="7" t="s">
        <v>24</v>
      </c>
      <c r="B27" s="27">
        <f t="shared" ref="B27:F27" si="26">SUM(B28:B29)</f>
        <v>26225.7</v>
      </c>
      <c r="C27" s="27">
        <f t="shared" si="26"/>
        <v>0</v>
      </c>
      <c r="D27" s="27">
        <f t="shared" si="26"/>
        <v>24345</v>
      </c>
      <c r="E27" s="27">
        <f t="shared" si="26"/>
        <v>0</v>
      </c>
      <c r="F27" s="27">
        <f t="shared" si="26"/>
        <v>627.29999999999995</v>
      </c>
      <c r="G27" s="27">
        <f>SUM(G28:G29)</f>
        <v>1253.3</v>
      </c>
      <c r="H27" s="27">
        <f t="shared" ref="H27:L27" si="27">SUM(H28:H29)</f>
        <v>25845.9</v>
      </c>
      <c r="I27" s="32">
        <f t="shared" si="27"/>
        <v>0</v>
      </c>
      <c r="J27" s="27">
        <f t="shared" si="27"/>
        <v>23841.800000000003</v>
      </c>
      <c r="K27" s="27">
        <f t="shared" si="27"/>
        <v>0</v>
      </c>
      <c r="L27" s="27">
        <f t="shared" si="27"/>
        <v>1105.9000000000001</v>
      </c>
      <c r="M27" s="27">
        <f>SUM(M28:M29)</f>
        <v>898.19999999999993</v>
      </c>
      <c r="N27" s="4">
        <f t="shared" si="20"/>
        <v>0.98551802239787689</v>
      </c>
      <c r="O27" s="5">
        <f t="shared" si="21"/>
        <v>-379.79999999999927</v>
      </c>
      <c r="P27" s="4">
        <f t="shared" si="22"/>
        <v>0.71666799648926827</v>
      </c>
      <c r="Q27" s="5">
        <f t="shared" si="23"/>
        <v>-355.1</v>
      </c>
    </row>
    <row r="28" spans="1:17" s="12" customFormat="1" x14ac:dyDescent="0.2">
      <c r="A28" s="18" t="s">
        <v>13</v>
      </c>
      <c r="B28" s="30">
        <v>26222.799999999999</v>
      </c>
      <c r="C28" s="30"/>
      <c r="D28" s="30">
        <v>24343.7</v>
      </c>
      <c r="E28" s="30">
        <v>0</v>
      </c>
      <c r="F28" s="30">
        <v>627.29999999999995</v>
      </c>
      <c r="G28" s="25">
        <v>1251.7</v>
      </c>
      <c r="H28" s="30">
        <v>25840.400000000001</v>
      </c>
      <c r="I28" s="31"/>
      <c r="J28" s="30">
        <v>23840.400000000001</v>
      </c>
      <c r="K28" s="30">
        <v>0</v>
      </c>
      <c r="L28" s="30">
        <v>1105.9000000000001</v>
      </c>
      <c r="M28" s="28">
        <f>H28-I28-J28-K28-L28</f>
        <v>894.09999999999991</v>
      </c>
      <c r="N28" s="10">
        <f t="shared" si="20"/>
        <v>0.98541727046692196</v>
      </c>
      <c r="O28" s="20">
        <f t="shared" si="21"/>
        <v>-382.39999999999782</v>
      </c>
      <c r="P28" s="10">
        <f t="shared" si="22"/>
        <v>0.71430854038507618</v>
      </c>
      <c r="Q28" s="20">
        <f t="shared" si="23"/>
        <v>-357.60000000000014</v>
      </c>
    </row>
    <row r="29" spans="1:17" x14ac:dyDescent="0.2">
      <c r="A29" s="6" t="s">
        <v>14</v>
      </c>
      <c r="B29" s="25">
        <v>2.9</v>
      </c>
      <c r="C29" s="25"/>
      <c r="D29" s="25">
        <v>1.3</v>
      </c>
      <c r="E29" s="25">
        <v>0</v>
      </c>
      <c r="F29" s="25">
        <v>0</v>
      </c>
      <c r="G29" s="25">
        <f>B29-C29-D29-E29-F29</f>
        <v>1.5999999999999999</v>
      </c>
      <c r="H29" s="28">
        <v>5.5</v>
      </c>
      <c r="I29" s="29"/>
      <c r="J29" s="28">
        <v>1.4</v>
      </c>
      <c r="K29" s="28">
        <v>0</v>
      </c>
      <c r="L29" s="28">
        <v>0</v>
      </c>
      <c r="M29" s="28">
        <f>H29-I29-J29-K29-L29</f>
        <v>4.0999999999999996</v>
      </c>
      <c r="N29" s="10">
        <f t="shared" si="20"/>
        <v>1.896551724137931</v>
      </c>
      <c r="O29" s="5">
        <f t="shared" si="21"/>
        <v>2.6</v>
      </c>
      <c r="P29" s="8">
        <f t="shared" si="22"/>
        <v>2.5625</v>
      </c>
      <c r="Q29" s="5">
        <f t="shared" si="23"/>
        <v>2.5</v>
      </c>
    </row>
    <row r="30" spans="1:17" x14ac:dyDescent="0.2">
      <c r="A30" s="7" t="s">
        <v>25</v>
      </c>
      <c r="B30" s="27">
        <f>SUM(B31:B32)</f>
        <v>24738.400000000001</v>
      </c>
      <c r="C30" s="27">
        <f>SUM(C31:C32)</f>
        <v>0</v>
      </c>
      <c r="D30" s="27">
        <f>SUM(D31:D32)</f>
        <v>22914.6</v>
      </c>
      <c r="E30" s="27">
        <f t="shared" ref="E30:F30" si="28">SUM(E31:E32)</f>
        <v>0</v>
      </c>
      <c r="F30" s="27">
        <f t="shared" si="28"/>
        <v>627.29999999999995</v>
      </c>
      <c r="G30" s="27">
        <f>SUM(G31:G32)</f>
        <v>1196.4000000000001</v>
      </c>
      <c r="H30" s="27">
        <f>SUM(H31:H32)</f>
        <v>24778.1</v>
      </c>
      <c r="I30" s="32">
        <f>SUM(I31:I32)</f>
        <v>0</v>
      </c>
      <c r="J30" s="27">
        <f>SUM(J31:J32)</f>
        <v>22813.599999999999</v>
      </c>
      <c r="K30" s="27">
        <f t="shared" ref="K30:L30" si="29">SUM(K31:K32)</f>
        <v>0</v>
      </c>
      <c r="L30" s="27">
        <f t="shared" si="29"/>
        <v>1105.9000000000001</v>
      </c>
      <c r="M30" s="27">
        <f>SUM(M31:M32)</f>
        <v>858.59999999999991</v>
      </c>
      <c r="N30" s="4">
        <f t="shared" si="20"/>
        <v>1.0016047925492351</v>
      </c>
      <c r="O30" s="5">
        <f t="shared" si="21"/>
        <v>39.69999999999709</v>
      </c>
      <c r="P30" s="4">
        <f t="shared" si="22"/>
        <v>0.71765295887662972</v>
      </c>
      <c r="Q30" s="5">
        <f t="shared" si="23"/>
        <v>-337.80000000000018</v>
      </c>
    </row>
    <row r="31" spans="1:17" s="12" customFormat="1" x14ac:dyDescent="0.2">
      <c r="A31" s="18" t="s">
        <v>13</v>
      </c>
      <c r="B31" s="30">
        <v>24738.400000000001</v>
      </c>
      <c r="C31" s="30"/>
      <c r="D31" s="30">
        <v>22914.6</v>
      </c>
      <c r="E31" s="30">
        <v>0</v>
      </c>
      <c r="F31" s="30">
        <v>627.29999999999995</v>
      </c>
      <c r="G31" s="25">
        <v>1196.4000000000001</v>
      </c>
      <c r="H31" s="30">
        <v>24778.1</v>
      </c>
      <c r="I31" s="31"/>
      <c r="J31" s="30">
        <v>22813.599999999999</v>
      </c>
      <c r="K31" s="30">
        <v>0</v>
      </c>
      <c r="L31" s="30">
        <v>1105.9000000000001</v>
      </c>
      <c r="M31" s="28">
        <f>H31-I31-J31-K31-L31</f>
        <v>858.59999999999991</v>
      </c>
      <c r="N31" s="10">
        <f t="shared" si="20"/>
        <v>1.0016047925492351</v>
      </c>
      <c r="O31" s="20">
        <f t="shared" si="21"/>
        <v>39.69999999999709</v>
      </c>
      <c r="P31" s="10">
        <f t="shared" si="22"/>
        <v>0.71765295887662972</v>
      </c>
      <c r="Q31" s="20">
        <f t="shared" si="23"/>
        <v>-337.80000000000018</v>
      </c>
    </row>
    <row r="32" spans="1:17" ht="12.75" hidden="1" customHeight="1" x14ac:dyDescent="0.2">
      <c r="A32" s="6" t="s">
        <v>26</v>
      </c>
      <c r="B32" s="14" t="s">
        <v>19</v>
      </c>
      <c r="C32" s="14" t="s">
        <v>19</v>
      </c>
      <c r="D32" s="14" t="s">
        <v>19</v>
      </c>
      <c r="E32" s="14" t="s">
        <v>19</v>
      </c>
      <c r="F32" s="14"/>
      <c r="G32" s="14" t="s">
        <v>19</v>
      </c>
      <c r="H32" s="35" t="s">
        <v>19</v>
      </c>
      <c r="I32" s="35" t="s">
        <v>19</v>
      </c>
      <c r="J32" s="35" t="s">
        <v>19</v>
      </c>
      <c r="K32" s="36" t="s">
        <v>19</v>
      </c>
      <c r="L32" s="35"/>
      <c r="M32" s="36" t="s">
        <v>19</v>
      </c>
      <c r="N32" s="14" t="s">
        <v>19</v>
      </c>
      <c r="O32" s="5" t="e">
        <f t="shared" si="21"/>
        <v>#VALUE!</v>
      </c>
      <c r="P32" s="14" t="s">
        <v>19</v>
      </c>
      <c r="Q32" s="5" t="e">
        <f t="shared" si="23"/>
        <v>#VALUE!</v>
      </c>
    </row>
    <row r="33" spans="1:17" s="12" customFormat="1" ht="51" customHeight="1" x14ac:dyDescent="0.2">
      <c r="A33" s="11" t="s">
        <v>27</v>
      </c>
      <c r="B33" s="27">
        <v>1333.4</v>
      </c>
      <c r="C33" s="37">
        <v>0</v>
      </c>
      <c r="D33" s="37">
        <v>0</v>
      </c>
      <c r="E33" s="37">
        <v>0</v>
      </c>
      <c r="F33" s="37">
        <v>0</v>
      </c>
      <c r="G33" s="27">
        <f>B33-C33-D33-E33-F33</f>
        <v>1333.4</v>
      </c>
      <c r="H33" s="27">
        <v>1454.7</v>
      </c>
      <c r="I33" s="38">
        <v>0</v>
      </c>
      <c r="J33" s="37">
        <v>0</v>
      </c>
      <c r="K33" s="37">
        <v>0</v>
      </c>
      <c r="L33" s="37">
        <v>0</v>
      </c>
      <c r="M33" s="27">
        <f>H33-I33-J33-K33-L33</f>
        <v>1454.7</v>
      </c>
      <c r="N33" s="4">
        <f>H33/B33</f>
        <v>1.0909704514774261</v>
      </c>
      <c r="O33" s="5">
        <f>H33-B33</f>
        <v>121.29999999999995</v>
      </c>
      <c r="P33" s="4">
        <f>M33/G33</f>
        <v>1.0909704514774261</v>
      </c>
      <c r="Q33" s="5">
        <f>M33-G33</f>
        <v>121.29999999999995</v>
      </c>
    </row>
    <row r="34" spans="1:17" s="12" customFormat="1" x14ac:dyDescent="0.2">
      <c r="A34" s="13" t="s">
        <v>28</v>
      </c>
      <c r="B34" s="39"/>
      <c r="C34" s="14"/>
      <c r="D34" s="14"/>
      <c r="E34" s="14"/>
      <c r="F34" s="14"/>
      <c r="G34" s="27"/>
      <c r="H34" s="40"/>
      <c r="I34" s="35"/>
      <c r="J34" s="35"/>
      <c r="K34" s="36"/>
      <c r="L34" s="36"/>
      <c r="M34" s="27"/>
      <c r="N34" s="14"/>
      <c r="O34" s="5"/>
      <c r="P34" s="14"/>
      <c r="Q34" s="5"/>
    </row>
    <row r="35" spans="1:17" s="12" customFormat="1" ht="22.5" x14ac:dyDescent="0.2">
      <c r="A35" s="11" t="s">
        <v>29</v>
      </c>
      <c r="B35" s="41">
        <v>751.6</v>
      </c>
      <c r="C35" s="25">
        <v>0</v>
      </c>
      <c r="D35" s="25">
        <v>0</v>
      </c>
      <c r="E35" s="25">
        <v>0</v>
      </c>
      <c r="F35" s="25">
        <v>0</v>
      </c>
      <c r="G35" s="27">
        <f>B35-C35-D35-E35-F35</f>
        <v>751.6</v>
      </c>
      <c r="H35" s="41">
        <v>906.4</v>
      </c>
      <c r="I35" s="29">
        <v>0</v>
      </c>
      <c r="J35" s="28">
        <v>0</v>
      </c>
      <c r="K35" s="28">
        <v>0</v>
      </c>
      <c r="L35" s="28">
        <v>0</v>
      </c>
      <c r="M35" s="27">
        <f>H35-I35-J35-K35-L35</f>
        <v>906.4</v>
      </c>
      <c r="N35" s="4">
        <f>H35/B35</f>
        <v>1.205960617349654</v>
      </c>
      <c r="O35" s="5">
        <f>H35-B35</f>
        <v>154.79999999999995</v>
      </c>
      <c r="P35" s="4">
        <f>M35/G35</f>
        <v>1.205960617349654</v>
      </c>
      <c r="Q35" s="5">
        <f>M35-G35</f>
        <v>154.79999999999995</v>
      </c>
    </row>
    <row r="36" spans="1:17" ht="54.75" hidden="1" customHeight="1" x14ac:dyDescent="0.2">
      <c r="A36" s="23" t="s">
        <v>30</v>
      </c>
      <c r="B36" s="27">
        <v>0.1</v>
      </c>
      <c r="C36" s="27">
        <v>0</v>
      </c>
      <c r="D36" s="27">
        <v>0</v>
      </c>
      <c r="E36" s="27">
        <v>0</v>
      </c>
      <c r="F36" s="27">
        <v>0</v>
      </c>
      <c r="G36" s="27">
        <f>B36-C36-D36-E36-F36</f>
        <v>0.1</v>
      </c>
      <c r="H36" s="32">
        <v>0</v>
      </c>
      <c r="I36" s="32">
        <v>0</v>
      </c>
      <c r="J36" s="32">
        <v>0</v>
      </c>
      <c r="K36" s="27">
        <v>0</v>
      </c>
      <c r="L36" s="27">
        <v>0</v>
      </c>
      <c r="M36" s="27">
        <f>H36-I36-J36-K36-L36</f>
        <v>0</v>
      </c>
      <c r="N36" s="4"/>
      <c r="O36" s="5">
        <f>H36-B36</f>
        <v>-0.1</v>
      </c>
      <c r="P36" s="4"/>
      <c r="Q36" s="5">
        <f>M36-G36</f>
        <v>-0.1</v>
      </c>
    </row>
    <row r="37" spans="1:17" ht="34.15" customHeight="1" x14ac:dyDescent="0.2">
      <c r="A37" s="23" t="s">
        <v>31</v>
      </c>
      <c r="B37" s="27">
        <v>9711.7000000000007</v>
      </c>
      <c r="C37" s="27">
        <v>0</v>
      </c>
      <c r="D37" s="27">
        <v>0</v>
      </c>
      <c r="E37" s="27">
        <v>0</v>
      </c>
      <c r="F37" s="27">
        <v>0</v>
      </c>
      <c r="G37" s="27">
        <f>B37-C37-D37-E37-F37</f>
        <v>9711.7000000000007</v>
      </c>
      <c r="H37" s="27">
        <v>10847.5</v>
      </c>
      <c r="I37" s="32">
        <v>0</v>
      </c>
      <c r="J37" s="27">
        <v>0</v>
      </c>
      <c r="K37" s="27">
        <v>0</v>
      </c>
      <c r="L37" s="27">
        <v>0</v>
      </c>
      <c r="M37" s="27">
        <f>H37-I37-J37-K37-L37</f>
        <v>10847.5</v>
      </c>
      <c r="N37" s="4">
        <f t="shared" ref="N37" si="30">H37/B37</f>
        <v>1.1169517180308286</v>
      </c>
      <c r="O37" s="5">
        <f>H37-B37</f>
        <v>1135.7999999999993</v>
      </c>
      <c r="P37" s="4">
        <f t="shared" ref="P37" si="31">M37/G37</f>
        <v>1.1169517180308286</v>
      </c>
      <c r="Q37" s="5">
        <f>M37-G37</f>
        <v>1135.7999999999993</v>
      </c>
    </row>
    <row r="38" spans="1:17" ht="15" x14ac:dyDescent="0.25">
      <c r="A38" s="15"/>
    </row>
    <row r="48" spans="1:17" x14ac:dyDescent="0.2">
      <c r="B48" s="1"/>
      <c r="C48" s="1"/>
      <c r="D48" s="1"/>
    </row>
    <row r="49" spans="2:15" x14ac:dyDescent="0.2">
      <c r="B49" s="1"/>
      <c r="C49" s="1"/>
      <c r="D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15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5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15" x14ac:dyDescent="0.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x14ac:dyDescent="0.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x14ac:dyDescent="0.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x14ac:dyDescent="0.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15" x14ac:dyDescent="0.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2:15" x14ac:dyDescent="0.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2:15" x14ac:dyDescent="0.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2:15" x14ac:dyDescent="0.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2:15" x14ac:dyDescent="0.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2:15" x14ac:dyDescent="0.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2:15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2:15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2:15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2:15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2:15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2:15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2:15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15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1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1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1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1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2:1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1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2:1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2:1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2:1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2:1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2:1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2:1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2:1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2:1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2:1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2:1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2:1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2:1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2:1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2:1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2:1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2:1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2:1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2:1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2:1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2:1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2:1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2:1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2:1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2:1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2:1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2:1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2:1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2:1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2:1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2:1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1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Макарова Елена Николаевна</cp:lastModifiedBy>
  <cp:lastPrinted>2020-04-09T10:18:55Z</cp:lastPrinted>
  <dcterms:created xsi:type="dcterms:W3CDTF">2017-12-06T04:10:52Z</dcterms:created>
  <dcterms:modified xsi:type="dcterms:W3CDTF">2020-04-15T04:32:33Z</dcterms:modified>
</cp:coreProperties>
</file>