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лина флешка\РАБОТА С САЙТОМ И СМИ\Методика прогнозирования АО\"/>
    </mc:Choice>
  </mc:AlternateContent>
  <bookViews>
    <workbookView xWindow="480" yWindow="165" windowWidth="22995" windowHeight="9915" firstSheet="27" activeTab="34"/>
  </bookViews>
  <sheets>
    <sheet name="Прил. 1" sheetId="5" r:id="rId1"/>
    <sheet name="Прил. 2" sheetId="6" r:id="rId2"/>
    <sheet name="182 1 01 02010" sheetId="7" r:id="rId3"/>
    <sheet name="182 1 01 02020(30;50) " sheetId="8" r:id="rId4"/>
    <sheet name="182 1 01 02040" sheetId="9" r:id="rId5"/>
    <sheet name="182 1 03 02" sheetId="10" r:id="rId6"/>
    <sheet name="182 1 03 02021" sheetId="11" r:id="rId7"/>
    <sheet name="182 1 03 02022" sheetId="12" r:id="rId8"/>
    <sheet name="182 1 03 02090" sheetId="13" r:id="rId9"/>
    <sheet name="182 1 03 02091" sheetId="14" r:id="rId10"/>
    <sheet name="182 1 03 02100" sheetId="15" r:id="rId11"/>
    <sheet name="182 1 03 02340 (02350)" sheetId="16" r:id="rId12"/>
    <sheet name="182 1 03 02111" sheetId="17" r:id="rId13"/>
    <sheet name="182 1 03 02112" sheetId="18" r:id="rId14"/>
    <sheet name="Ставки" sheetId="19" r:id="rId15"/>
    <sheet name="Прил. 4" sheetId="20" r:id="rId16"/>
    <sheet name="182 1 05 01010" sheetId="21" r:id="rId17"/>
    <sheet name="182 1 05 01020(50)" sheetId="22" r:id="rId18"/>
    <sheet name="Прил. 5" sheetId="23" r:id="rId19"/>
    <sheet name="Прил. 6" sheetId="24" r:id="rId20"/>
    <sheet name="Прил. 7" sheetId="25" r:id="rId21"/>
    <sheet name="Прил. 8" sheetId="26" r:id="rId22"/>
    <sheet name="Прил. 9" sheetId="27" r:id="rId23"/>
    <sheet name="Прил. 10" sheetId="28" r:id="rId24"/>
    <sheet name="Прил. 11" sheetId="29" r:id="rId25"/>
    <sheet name="Прил. 12" sheetId="30" r:id="rId26"/>
    <sheet name="Прил. 13" sheetId="31" r:id="rId27"/>
    <sheet name="Прил. 14" sheetId="32" r:id="rId28"/>
    <sheet name="Прил. 15" sheetId="33" r:id="rId29"/>
    <sheet name="182 1 07 04010" sheetId="34" r:id="rId30"/>
    <sheet name="182 1 07 04020(30)" sheetId="35" r:id="rId31"/>
    <sheet name="Прил. 17" sheetId="36" r:id="rId32"/>
    <sheet name="Прил. 18" sheetId="37" r:id="rId33"/>
    <sheet name="Прил. 19" sheetId="38" r:id="rId34"/>
    <sheet name="Прил. 20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___________________________________________thr2" localSheetId="25">'Прил. 12'!______________________________________________thr2</definedName>
    <definedName name="______________________________________________thr2" localSheetId="33">'Прил. 19'!______________________________________________thr2</definedName>
    <definedName name="______________________________________________thr2" localSheetId="20">'Прил. 7'!______________________________________________thr2</definedName>
    <definedName name="______________________________________________thr2">[0]!______________________________________________thr2</definedName>
    <definedName name="____________________________________________thr2" localSheetId="25">'Прил. 12'!____________________________________________thr2</definedName>
    <definedName name="____________________________________________thr2" localSheetId="33">'Прил. 19'!____________________________________________thr2</definedName>
    <definedName name="____________________________________________thr2" localSheetId="20">'Прил. 7'!____________________________________________thr2</definedName>
    <definedName name="____________________________________________thr2">[0]!____________________________________________thr2</definedName>
    <definedName name="__________________________________________thr2" localSheetId="25">'Прил. 12'!__________________________________________thr2</definedName>
    <definedName name="__________________________________________thr2" localSheetId="33">'Прил. 19'!__________________________________________thr2</definedName>
    <definedName name="__________________________________________thr2" localSheetId="20">'Прил. 7'!__________________________________________thr2</definedName>
    <definedName name="__________________________________________thr2">[0]!__________________________________________thr2</definedName>
    <definedName name="________________________________________thr2" localSheetId="25">'Прил. 12'!________________________________________thr2</definedName>
    <definedName name="________________________________________thr2" localSheetId="33">'Прил. 19'!________________________________________thr2</definedName>
    <definedName name="________________________________________thr2" localSheetId="20">'Прил. 7'!________________________________________thr2</definedName>
    <definedName name="________________________________________thr2">[0]!________________________________________thr2</definedName>
    <definedName name="______________________________________thr2" localSheetId="25">'Прил. 12'!______________________________________thr2</definedName>
    <definedName name="______________________________________thr2" localSheetId="33">'Прил. 19'!______________________________________thr2</definedName>
    <definedName name="______________________________________thr2" localSheetId="20">'Прил. 7'!______________________________________thr2</definedName>
    <definedName name="______________________________________thr2">[0]!______________________________________thr2</definedName>
    <definedName name="____________________________________thr2" localSheetId="25">'Прил. 12'!____________________________________thr2</definedName>
    <definedName name="____________________________________thr2" localSheetId="33">'Прил. 19'!____________________________________thr2</definedName>
    <definedName name="____________________________________thr2" localSheetId="20">'Прил. 7'!____________________________________thr2</definedName>
    <definedName name="____________________________________thr2">[0]!____________________________________thr2</definedName>
    <definedName name="___________________________________thr2" localSheetId="25">'Прил. 12'!___________________________________thr2</definedName>
    <definedName name="___________________________________thr2" localSheetId="33">'Прил. 19'!___________________________________thr2</definedName>
    <definedName name="___________________________________thr2" localSheetId="20">'Прил. 7'!___________________________________thr2</definedName>
    <definedName name="___________________________________thr2">[0]!___________________________________thr2</definedName>
    <definedName name="_________________________________thr2" localSheetId="25">'Прил. 12'!_________________________________thr2</definedName>
    <definedName name="_________________________________thr2" localSheetId="33">'Прил. 19'!_________________________________thr2</definedName>
    <definedName name="_________________________________thr2" localSheetId="20">'Прил. 7'!_________________________________thr2</definedName>
    <definedName name="_________________________________thr2">[0]!_________________________________thr2</definedName>
    <definedName name="_______________________________thr2" localSheetId="25">'Прил. 12'!_______________________________thr2</definedName>
    <definedName name="_______________________________thr2" localSheetId="33">'Прил. 19'!_______________________________thr2</definedName>
    <definedName name="_______________________________thr2" localSheetId="20">'Прил. 7'!_______________________________thr2</definedName>
    <definedName name="_______________________________thr2">[0]!_______________________________thr2</definedName>
    <definedName name="_____________________________thr2" localSheetId="25">'Прил. 12'!_____________________________thr2</definedName>
    <definedName name="_____________________________thr2" localSheetId="33">'Прил. 19'!_____________________________thr2</definedName>
    <definedName name="_____________________________thr2" localSheetId="20">'Прил. 7'!_____________________________thr2</definedName>
    <definedName name="_____________________________thr2">[0]!_____________________________thr2</definedName>
    <definedName name="___________________________thr2" localSheetId="25">'Прил. 12'!___________________________thr2</definedName>
    <definedName name="___________________________thr2" localSheetId="33">'Прил. 19'!___________________________thr2</definedName>
    <definedName name="___________________________thr2" localSheetId="20">'Прил. 7'!___________________________thr2</definedName>
    <definedName name="___________________________thr2">[0]!___________________________thr2</definedName>
    <definedName name="________________________thr2" localSheetId="25">'Прил. 12'!________________________thr2</definedName>
    <definedName name="________________________thr2" localSheetId="33">'Прил. 19'!________________________thr2</definedName>
    <definedName name="________________________thr2" localSheetId="20">'Прил. 7'!________________________thr2</definedName>
    <definedName name="________________________thr2">[0]!________________________thr2</definedName>
    <definedName name="_______________________thr2" localSheetId="25">'Прил. 12'!_______________________thr2</definedName>
    <definedName name="_______________________thr2" localSheetId="33">'Прил. 19'!_______________________thr2</definedName>
    <definedName name="_______________________thr2" localSheetId="20">'Прил. 7'!_______________________thr2</definedName>
    <definedName name="_______________________thr2">[0]!_______________________thr2</definedName>
    <definedName name="______________________thr2" localSheetId="25">'Прил. 12'!______________________thr2</definedName>
    <definedName name="______________________thr2" localSheetId="33">'Прил. 19'!______________________thr2</definedName>
    <definedName name="______________________thr2" localSheetId="20">'Прил. 7'!______________________thr2</definedName>
    <definedName name="______________________thr2">[0]!______________________thr2</definedName>
    <definedName name="_____________________thr2" localSheetId="25">'Прил. 12'!_____________________thr2</definedName>
    <definedName name="_____________________thr2" localSheetId="33">'Прил. 19'!_____________________thr2</definedName>
    <definedName name="_____________________thr2" localSheetId="20">'Прил. 7'!_____________________thr2</definedName>
    <definedName name="_____________________thr2">[0]!_____________________thr2</definedName>
    <definedName name="____________________thr2" localSheetId="25">'Прил. 12'!____________________thr2</definedName>
    <definedName name="____________________thr2" localSheetId="33">'Прил. 19'!____________________thr2</definedName>
    <definedName name="____________________thr2" localSheetId="20">'Прил. 7'!____________________thr2</definedName>
    <definedName name="____________________thr2">[0]!____________________thr2</definedName>
    <definedName name="___________________thr2" localSheetId="25">'Прил. 12'!___________________thr2</definedName>
    <definedName name="___________________thr2" localSheetId="33">'Прил. 19'!___________________thr2</definedName>
    <definedName name="___________________thr2" localSheetId="20">'Прил. 7'!___________________thr2</definedName>
    <definedName name="___________________thr2">[0]!___________________thr2</definedName>
    <definedName name="__________________thr2" localSheetId="25">'Прил. 12'!__________________thr2</definedName>
    <definedName name="__________________thr2" localSheetId="33">'Прил. 19'!__________________thr2</definedName>
    <definedName name="__________________thr2" localSheetId="20">'Прил. 7'!__________________thr2</definedName>
    <definedName name="__________________thr2">[0]!__________________thr2</definedName>
    <definedName name="_________________thr2" localSheetId="25">'Прил. 12'!_________________thr2</definedName>
    <definedName name="_________________thr2" localSheetId="33">'Прил. 19'!_________________thr2</definedName>
    <definedName name="_________________thr2" localSheetId="20">'Прил. 7'!_________________thr2</definedName>
    <definedName name="_________________thr2">[0]!_________________thr2</definedName>
    <definedName name="________________thr2" localSheetId="25">'Прил. 12'!________________thr2</definedName>
    <definedName name="________________thr2" localSheetId="33">'Прил. 19'!________________thr2</definedName>
    <definedName name="________________thr2" localSheetId="20">'Прил. 7'!________________thr2</definedName>
    <definedName name="________________thr2">[0]!________________thr2</definedName>
    <definedName name="_______________thr2" localSheetId="25">'Прил. 12'!_______________thr2</definedName>
    <definedName name="_______________thr2" localSheetId="33">'Прил. 19'!_______________thr2</definedName>
    <definedName name="_______________thr2" localSheetId="20">'Прил. 7'!_______________thr2</definedName>
    <definedName name="_______________thr2">[0]!_______________thr2</definedName>
    <definedName name="______________thr2" localSheetId="25">'Прил. 12'!______________thr2</definedName>
    <definedName name="______________thr2" localSheetId="33">'Прил. 19'!______________thr2</definedName>
    <definedName name="______________thr2" localSheetId="20">'Прил. 7'!______________thr2</definedName>
    <definedName name="______________thr2">[0]!______________thr2</definedName>
    <definedName name="_____________thr2" localSheetId="25">'Прил. 12'!_____________thr2</definedName>
    <definedName name="_____________thr2" localSheetId="33">'Прил. 19'!_____________thr2</definedName>
    <definedName name="_____________thr2" localSheetId="20">'Прил. 7'!_____________thr2</definedName>
    <definedName name="_____________thr2">[0]!_____________thr2</definedName>
    <definedName name="____________thr2" localSheetId="25">'Прил. 12'!____________thr2</definedName>
    <definedName name="____________thr2" localSheetId="33">'Прил. 19'!____________thr2</definedName>
    <definedName name="____________thr2" localSheetId="20">'Прил. 7'!____________thr2</definedName>
    <definedName name="____________thr2">[0]!____________thr2</definedName>
    <definedName name="___________thr2" localSheetId="25">'Прил. 12'!___________thr2</definedName>
    <definedName name="___________thr2" localSheetId="33">'Прил. 19'!___________thr2</definedName>
    <definedName name="___________thr2" localSheetId="20">'Прил. 7'!___________thr2</definedName>
    <definedName name="___________thr2">[0]!___________thr2</definedName>
    <definedName name="__________thr2" localSheetId="25">'Прил. 12'!__________thr2</definedName>
    <definedName name="__________thr2" localSheetId="33">'Прил. 19'!__________thr2</definedName>
    <definedName name="__________thr2" localSheetId="20">'Прил. 7'!__________thr2</definedName>
    <definedName name="__________thr2">[0]!__________thr2</definedName>
    <definedName name="_________thr2" localSheetId="25">'Прил. 12'!_________thr2</definedName>
    <definedName name="_________thr2" localSheetId="33">'Прил. 19'!_________thr2</definedName>
    <definedName name="_________thr2" localSheetId="20">'Прил. 7'!_________thr2</definedName>
    <definedName name="_________thr2">[0]!_________thr2</definedName>
    <definedName name="________thr2" localSheetId="25">'Прил. 12'!________thr2</definedName>
    <definedName name="________thr2" localSheetId="33">'Прил. 19'!________thr2</definedName>
    <definedName name="________thr2" localSheetId="20">'Прил. 7'!________thr2</definedName>
    <definedName name="________thr2">[0]!________thr2</definedName>
    <definedName name="_______thr2" localSheetId="25">'Прил. 12'!_______thr2</definedName>
    <definedName name="_______thr2" localSheetId="33">'Прил. 19'!_______thr2</definedName>
    <definedName name="_______thr2" localSheetId="20">'Прил. 7'!_______thr2</definedName>
    <definedName name="_______thr2">[0]!_______thr2</definedName>
    <definedName name="______thr2" localSheetId="25">'Прил. 12'!______thr2</definedName>
    <definedName name="______thr2" localSheetId="33">'Прил. 19'!______thr2</definedName>
    <definedName name="______thr2" localSheetId="20">'Прил. 7'!______thr2</definedName>
    <definedName name="______thr2">[0]!______thr2</definedName>
    <definedName name="_____thr2" localSheetId="25">'Прил. 12'!_____thr2</definedName>
    <definedName name="_____thr2" localSheetId="33">'Прил. 19'!_____thr2</definedName>
    <definedName name="_____thr2" localSheetId="20">'Прил. 7'!_____thr2</definedName>
    <definedName name="_____thr2">[0]!_____thr2</definedName>
    <definedName name="____thr2" localSheetId="25">'Прил. 12'!____thr2</definedName>
    <definedName name="____thr2" localSheetId="33">'Прил. 19'!____thr2</definedName>
    <definedName name="____thr2" localSheetId="20">'Прил. 7'!____thr2</definedName>
    <definedName name="____thr2">[0]!____thr2</definedName>
    <definedName name="___thr2" localSheetId="25">'Прил. 12'!___thr2</definedName>
    <definedName name="___thr2" localSheetId="33">'Прил. 19'!___thr2</definedName>
    <definedName name="___thr2" localSheetId="20">'Прил. 7'!___thr2</definedName>
    <definedName name="___thr2">[0]!___thr2</definedName>
    <definedName name="__thr2" localSheetId="25">'Прил. 12'!__thr2</definedName>
    <definedName name="__thr2" localSheetId="33">'Прил. 19'!__thr2</definedName>
    <definedName name="__thr2" localSheetId="20">'Прил. 7'!__thr2</definedName>
    <definedName name="__thr2">[0]!__thr2</definedName>
    <definedName name="_1" localSheetId="6">#REF!</definedName>
    <definedName name="_1" localSheetId="12">#REF!</definedName>
    <definedName name="_1" localSheetId="11">#REF!</definedName>
    <definedName name="_1" localSheetId="25">#REF!</definedName>
    <definedName name="_1" localSheetId="33">#REF!</definedName>
    <definedName name="_1" localSheetId="20">#REF!</definedName>
    <definedName name="_1">#REF!</definedName>
    <definedName name="_2" localSheetId="6">#REF!</definedName>
    <definedName name="_2" localSheetId="12">#REF!</definedName>
    <definedName name="_2" localSheetId="11">#REF!</definedName>
    <definedName name="_2" localSheetId="25">#REF!</definedName>
    <definedName name="_2" localSheetId="33">#REF!</definedName>
    <definedName name="_2" localSheetId="20">#REF!</definedName>
    <definedName name="_2">#REF!</definedName>
    <definedName name="_3" localSheetId="6">#REF!</definedName>
    <definedName name="_3" localSheetId="12">#REF!</definedName>
    <definedName name="_3" localSheetId="11">#REF!</definedName>
    <definedName name="_3" localSheetId="33">#REF!</definedName>
    <definedName name="_3" localSheetId="20">#REF!</definedName>
    <definedName name="_3">#REF!</definedName>
    <definedName name="_def1999" localSheetId="6">[1]vec!#REF!</definedName>
    <definedName name="_def1999" localSheetId="12">[1]vec!#REF!</definedName>
    <definedName name="_def1999" localSheetId="11">[1]vec!#REF!</definedName>
    <definedName name="_def1999" localSheetId="25">[1]vec!#REF!</definedName>
    <definedName name="_def1999" localSheetId="33">[1]vec!#REF!</definedName>
    <definedName name="_def1999" localSheetId="20">[1]vec!#REF!</definedName>
    <definedName name="_def1999">[1]vec!#REF!</definedName>
    <definedName name="_def2000г" localSheetId="6">#REF!</definedName>
    <definedName name="_def2000г" localSheetId="12">#REF!</definedName>
    <definedName name="_def2000г" localSheetId="11">#REF!</definedName>
    <definedName name="_def2000г" localSheetId="33">#REF!</definedName>
    <definedName name="_def2000г" localSheetId="20">#REF!</definedName>
    <definedName name="_def2000г">#REF!</definedName>
    <definedName name="_def2001г" localSheetId="6">#REF!</definedName>
    <definedName name="_def2001г" localSheetId="12">#REF!</definedName>
    <definedName name="_def2001г" localSheetId="11">#REF!</definedName>
    <definedName name="_def2001г" localSheetId="33">#REF!</definedName>
    <definedName name="_def2001г" localSheetId="20">#REF!</definedName>
    <definedName name="_def2001г">#REF!</definedName>
    <definedName name="_def2002г" localSheetId="6">#REF!</definedName>
    <definedName name="_def2002г" localSheetId="12">#REF!</definedName>
    <definedName name="_def2002г" localSheetId="11">#REF!</definedName>
    <definedName name="_def2002г" localSheetId="33">#REF!</definedName>
    <definedName name="_def2002г" localSheetId="20">#REF!</definedName>
    <definedName name="_def2002г">#REF!</definedName>
    <definedName name="_inf2000" localSheetId="6">#REF!</definedName>
    <definedName name="_inf2000" localSheetId="12">#REF!</definedName>
    <definedName name="_inf2000" localSheetId="11">#REF!</definedName>
    <definedName name="_inf2000" localSheetId="33">#REF!</definedName>
    <definedName name="_inf2000" localSheetId="20">#REF!</definedName>
    <definedName name="_inf2000">#REF!</definedName>
    <definedName name="_inf2001" localSheetId="6">#REF!</definedName>
    <definedName name="_inf2001" localSheetId="12">#REF!</definedName>
    <definedName name="_inf2001" localSheetId="11">#REF!</definedName>
    <definedName name="_inf2001" localSheetId="33">#REF!</definedName>
    <definedName name="_inf2001" localSheetId="20">#REF!</definedName>
    <definedName name="_inf2001">#REF!</definedName>
    <definedName name="_inf2002" localSheetId="6">#REF!</definedName>
    <definedName name="_inf2002" localSheetId="12">#REF!</definedName>
    <definedName name="_inf2002" localSheetId="11">#REF!</definedName>
    <definedName name="_inf2002" localSheetId="33">#REF!</definedName>
    <definedName name="_inf2002" localSheetId="20">#REF!</definedName>
    <definedName name="_inf2002">#REF!</definedName>
    <definedName name="_inf2003" localSheetId="6">#REF!</definedName>
    <definedName name="_inf2003" localSheetId="12">#REF!</definedName>
    <definedName name="_inf2003" localSheetId="11">#REF!</definedName>
    <definedName name="_inf2003" localSheetId="33">#REF!</definedName>
    <definedName name="_inf2003" localSheetId="20">#REF!</definedName>
    <definedName name="_inf2003">#REF!</definedName>
    <definedName name="_inf2004" localSheetId="6">#REF!</definedName>
    <definedName name="_inf2004" localSheetId="12">#REF!</definedName>
    <definedName name="_inf2004" localSheetId="11">#REF!</definedName>
    <definedName name="_inf2004" localSheetId="33">#REF!</definedName>
    <definedName name="_inf2004" localSheetId="20">#REF!</definedName>
    <definedName name="_inf2004">#REF!</definedName>
    <definedName name="_inf2005" localSheetId="6">#REF!</definedName>
    <definedName name="_inf2005" localSheetId="12">#REF!</definedName>
    <definedName name="_inf2005" localSheetId="11">#REF!</definedName>
    <definedName name="_inf2005" localSheetId="33">#REF!</definedName>
    <definedName name="_inf2005" localSheetId="20">#REF!</definedName>
    <definedName name="_inf2005">#REF!</definedName>
    <definedName name="_inf2006" localSheetId="6">#REF!</definedName>
    <definedName name="_inf2006" localSheetId="12">#REF!</definedName>
    <definedName name="_inf2006" localSheetId="11">#REF!</definedName>
    <definedName name="_inf2006" localSheetId="33">#REF!</definedName>
    <definedName name="_inf2006" localSheetId="20">#REF!</definedName>
    <definedName name="_inf2006">#REF!</definedName>
    <definedName name="_inf2007" localSheetId="6">#REF!</definedName>
    <definedName name="_inf2007" localSheetId="12">#REF!</definedName>
    <definedName name="_inf2007" localSheetId="11">#REF!</definedName>
    <definedName name="_inf2007" localSheetId="33">#REF!</definedName>
    <definedName name="_inf2007" localSheetId="20">#REF!</definedName>
    <definedName name="_inf2007">#REF!</definedName>
    <definedName name="_inf2008" localSheetId="6">#REF!</definedName>
    <definedName name="_inf2008" localSheetId="12">#REF!</definedName>
    <definedName name="_inf2008" localSheetId="11">#REF!</definedName>
    <definedName name="_inf2008" localSheetId="33">#REF!</definedName>
    <definedName name="_inf2008" localSheetId="20">#REF!</definedName>
    <definedName name="_inf2008">#REF!</definedName>
    <definedName name="_inf2009" localSheetId="6">#REF!</definedName>
    <definedName name="_inf2009" localSheetId="12">#REF!</definedName>
    <definedName name="_inf2009" localSheetId="11">#REF!</definedName>
    <definedName name="_inf2009" localSheetId="33">#REF!</definedName>
    <definedName name="_inf2009" localSheetId="20">#REF!</definedName>
    <definedName name="_inf2009">#REF!</definedName>
    <definedName name="_inf2010" localSheetId="6">#REF!</definedName>
    <definedName name="_inf2010" localSheetId="12">#REF!</definedName>
    <definedName name="_inf2010" localSheetId="11">#REF!</definedName>
    <definedName name="_inf2010" localSheetId="33">#REF!</definedName>
    <definedName name="_inf2010" localSheetId="20">#REF!</definedName>
    <definedName name="_inf2010">#REF!</definedName>
    <definedName name="_inf2011" localSheetId="6">#REF!</definedName>
    <definedName name="_inf2011" localSheetId="12">#REF!</definedName>
    <definedName name="_inf2011" localSheetId="11">#REF!</definedName>
    <definedName name="_inf2011" localSheetId="33">#REF!</definedName>
    <definedName name="_inf2011" localSheetId="20">#REF!</definedName>
    <definedName name="_inf2011">#REF!</definedName>
    <definedName name="_inf2012" localSheetId="6">#REF!</definedName>
    <definedName name="_inf2012" localSheetId="12">#REF!</definedName>
    <definedName name="_inf2012" localSheetId="11">#REF!</definedName>
    <definedName name="_inf2012" localSheetId="33">#REF!</definedName>
    <definedName name="_inf2012" localSheetId="20">#REF!</definedName>
    <definedName name="_inf2012">#REF!</definedName>
    <definedName name="_inf2013" localSheetId="6">#REF!</definedName>
    <definedName name="_inf2013" localSheetId="12">#REF!</definedName>
    <definedName name="_inf2013" localSheetId="11">#REF!</definedName>
    <definedName name="_inf2013" localSheetId="33">#REF!</definedName>
    <definedName name="_inf2013" localSheetId="20">#REF!</definedName>
    <definedName name="_inf2013">#REF!</definedName>
    <definedName name="_inf2014" localSheetId="6">#REF!</definedName>
    <definedName name="_inf2014" localSheetId="12">#REF!</definedName>
    <definedName name="_inf2014" localSheetId="11">#REF!</definedName>
    <definedName name="_inf2014" localSheetId="33">#REF!</definedName>
    <definedName name="_inf2014" localSheetId="20">#REF!</definedName>
    <definedName name="_inf2014">#REF!</definedName>
    <definedName name="_inf2015" localSheetId="6">#REF!</definedName>
    <definedName name="_inf2015" localSheetId="12">#REF!</definedName>
    <definedName name="_inf2015" localSheetId="11">#REF!</definedName>
    <definedName name="_inf2015" localSheetId="33">#REF!</definedName>
    <definedName name="_inf2015" localSheetId="20">#REF!</definedName>
    <definedName name="_inf2015">#REF!</definedName>
    <definedName name="_infl.99" localSheetId="6">[1]vec!#REF!</definedName>
    <definedName name="_infl.99" localSheetId="12">[1]vec!#REF!</definedName>
    <definedName name="_infl.99" localSheetId="11">[1]vec!#REF!</definedName>
    <definedName name="_infl.99" localSheetId="25">[1]vec!#REF!</definedName>
    <definedName name="_infl.99" localSheetId="33">[1]vec!#REF!</definedName>
    <definedName name="_infl.99" localSheetId="20">[1]vec!#REF!</definedName>
    <definedName name="_infl.99">[1]vec!#REF!</definedName>
    <definedName name="_mm1" localSheetId="6">[2]ПРОГНОЗ_1!#REF!</definedName>
    <definedName name="_mm1" localSheetId="12">[2]ПРОГНОЗ_1!#REF!</definedName>
    <definedName name="_mm1" localSheetId="11">[2]ПРОГНОЗ_1!#REF!</definedName>
    <definedName name="_mm1" localSheetId="25">[2]ПРОГНОЗ_1!#REF!</definedName>
    <definedName name="_mm1" localSheetId="33">[2]ПРОГНОЗ_1!#REF!</definedName>
    <definedName name="_mm1" localSheetId="20">[2]ПРОГНОЗ_1!#REF!</definedName>
    <definedName name="_mm1">[2]ПРОГНОЗ_1!#REF!</definedName>
    <definedName name="_thr2" localSheetId="25">'Прил. 12'!_thr2</definedName>
    <definedName name="_thr2" localSheetId="33">'Прил. 19'!_thr2</definedName>
    <definedName name="_thr2" localSheetId="20">'Прил. 7'!_thr2</definedName>
    <definedName name="_thr2">[0]!_thr2</definedName>
    <definedName name="a04t" localSheetId="6">#REF!</definedName>
    <definedName name="a04t" localSheetId="12">#REF!</definedName>
    <definedName name="a04t" localSheetId="11">#REF!</definedName>
    <definedName name="a04t" localSheetId="25">#REF!</definedName>
    <definedName name="a04t" localSheetId="33">#REF!</definedName>
    <definedName name="a04t" localSheetId="20">#REF!</definedName>
    <definedName name="a04t">#REF!</definedName>
    <definedName name="asada" localSheetId="25">'Прил. 12'!asada</definedName>
    <definedName name="asada" localSheetId="33">'Прил. 19'!asada</definedName>
    <definedName name="asada" localSheetId="20">'Прил. 7'!asada</definedName>
    <definedName name="asada">[0]!asada</definedName>
    <definedName name="belg" localSheetId="6">#REF!</definedName>
    <definedName name="belg" localSheetId="12">#REF!</definedName>
    <definedName name="belg" localSheetId="11">#REF!</definedName>
    <definedName name="belg" localSheetId="25">#REF!</definedName>
    <definedName name="belg" localSheetId="33">#REF!</definedName>
    <definedName name="belg" localSheetId="20">#REF!</definedName>
    <definedName name="belg">#REF!</definedName>
    <definedName name="ColLastYearFB">[3]ФедД!$AH$17</definedName>
    <definedName name="ColLastYearFB1">[4]Управление!$AF$17</definedName>
    <definedName name="ColThisYearFB">[3]ФедД!$AG$17</definedName>
    <definedName name="cwb" localSheetId="6">#REF!</definedName>
    <definedName name="cwb" localSheetId="12">#REF!</definedName>
    <definedName name="cwb" localSheetId="11">#REF!</definedName>
    <definedName name="cwb" localSheetId="33">#REF!</definedName>
    <definedName name="cwb" localSheetId="20">#REF!</definedName>
    <definedName name="cwb">#REF!</definedName>
    <definedName name="ddd" localSheetId="6">[5]ПРОГНОЗ_1!#REF!</definedName>
    <definedName name="ddd" localSheetId="12">[5]ПРОГНОЗ_1!#REF!</definedName>
    <definedName name="ddd" localSheetId="11">[5]ПРОГНОЗ_1!#REF!</definedName>
    <definedName name="ddd" localSheetId="33">[5]ПРОГНОЗ_1!#REF!</definedName>
    <definedName name="ddd" localSheetId="20">[5]ПРОГНОЗ_1!#REF!</definedName>
    <definedName name="ddd">[5]ПРОГНОЗ_1!#REF!</definedName>
    <definedName name="denm" localSheetId="6">#REF!</definedName>
    <definedName name="denm" localSheetId="12">#REF!</definedName>
    <definedName name="denm" localSheetId="11">#REF!</definedName>
    <definedName name="denm" localSheetId="33">#REF!</definedName>
    <definedName name="denm" localSheetId="20">#REF!</definedName>
    <definedName name="denm">#REF!</definedName>
    <definedName name="DOLL" localSheetId="6">#REF!</definedName>
    <definedName name="DOLL" localSheetId="12">#REF!</definedName>
    <definedName name="DOLL" localSheetId="11">#REF!</definedName>
    <definedName name="DOLL" localSheetId="33">#REF!</definedName>
    <definedName name="DOLL" localSheetId="20">#REF!</definedName>
    <definedName name="DOLL">#REF!</definedName>
    <definedName name="edc" localSheetId="6">#REF!</definedName>
    <definedName name="edc" localSheetId="12">#REF!</definedName>
    <definedName name="edc" localSheetId="11">#REF!</definedName>
    <definedName name="edc" localSheetId="33">#REF!</definedName>
    <definedName name="edc" localSheetId="20">#REF!</definedName>
    <definedName name="edc">#REF!</definedName>
    <definedName name="Excel_BuiltIn__FilterDatabase_1" localSheetId="20">#REF!</definedName>
    <definedName name="Excel_BuiltIn__FilterDatabase_1">#REF!</definedName>
    <definedName name="exim" localSheetId="6">#REF!</definedName>
    <definedName name="exim" localSheetId="12">#REF!</definedName>
    <definedName name="exim" localSheetId="11">#REF!</definedName>
    <definedName name="exim" localSheetId="33">#REF!</definedName>
    <definedName name="exim" localSheetId="20">#REF!</definedName>
    <definedName name="exim">#REF!</definedName>
    <definedName name="ff" localSheetId="6">#REF!</definedName>
    <definedName name="ff" localSheetId="12">#REF!</definedName>
    <definedName name="ff" localSheetId="11">#REF!</definedName>
    <definedName name="ff" localSheetId="33">#REF!</definedName>
    <definedName name="ff" localSheetId="20">#REF!</definedName>
    <definedName name="ff">#REF!</definedName>
    <definedName name="fffff" localSheetId="6">'[6]Гр5(о)'!#REF!</definedName>
    <definedName name="fffff" localSheetId="12">'[6]Гр5(о)'!#REF!</definedName>
    <definedName name="fffff" localSheetId="11">'[6]Гр5(о)'!#REF!</definedName>
    <definedName name="fffff" localSheetId="33">'[6]Гр5(о)'!#REF!</definedName>
    <definedName name="fffff" localSheetId="20">'[6]Гр5(о)'!#REF!</definedName>
    <definedName name="fffff">'[6]Гр5(о)'!#REF!</definedName>
    <definedName name="finl" localSheetId="6">#REF!</definedName>
    <definedName name="finl" localSheetId="12">#REF!</definedName>
    <definedName name="finl" localSheetId="11">#REF!</definedName>
    <definedName name="finl" localSheetId="33">#REF!</definedName>
    <definedName name="finl" localSheetId="20">#REF!</definedName>
    <definedName name="finl">#REF!</definedName>
    <definedName name="fran" localSheetId="6">#REF!</definedName>
    <definedName name="fran" localSheetId="12">#REF!</definedName>
    <definedName name="fran" localSheetId="11">#REF!</definedName>
    <definedName name="fran" localSheetId="33">#REF!</definedName>
    <definedName name="fran" localSheetId="20">#REF!</definedName>
    <definedName name="fran">#REF!</definedName>
    <definedName name="germ" localSheetId="6">#REF!</definedName>
    <definedName name="germ" localSheetId="12">#REF!</definedName>
    <definedName name="germ" localSheetId="11">#REF!</definedName>
    <definedName name="germ" localSheetId="33">#REF!</definedName>
    <definedName name="germ" localSheetId="20">#REF!</definedName>
    <definedName name="germ">#REF!</definedName>
    <definedName name="gggg" localSheetId="6">#REF!</definedName>
    <definedName name="gggg" localSheetId="12">#REF!</definedName>
    <definedName name="gggg" localSheetId="11">#REF!</definedName>
    <definedName name="gggg" localSheetId="33">#REF!</definedName>
    <definedName name="gggg" localSheetId="20">#REF!</definedName>
    <definedName name="gggg">#REF!</definedName>
    <definedName name="in" localSheetId="25">'Прил. 12'!in</definedName>
    <definedName name="in" localSheetId="33">'Прил. 19'!in</definedName>
    <definedName name="in" localSheetId="20">'Прил. 7'!in</definedName>
    <definedName name="in">[0]!in</definedName>
    <definedName name="infi" localSheetId="25">'Прил. 12'!infi</definedName>
    <definedName name="infi" localSheetId="33">'Прил. 19'!infi</definedName>
    <definedName name="infi" localSheetId="20">'Прил. 7'!infi</definedName>
    <definedName name="infi">[0]!infi</definedName>
    <definedName name="infl" localSheetId="25">'Прил. 12'!infl</definedName>
    <definedName name="infl" localSheetId="33">'Прил. 19'!infl</definedName>
    <definedName name="infl" localSheetId="20">'Прил. 7'!infl</definedName>
    <definedName name="infl">[0]!infl</definedName>
    <definedName name="intthr" localSheetId="25">'Прил. 12'!intthr</definedName>
    <definedName name="intthr" localSheetId="33">'Прил. 19'!intthr</definedName>
    <definedName name="intthr" localSheetId="20">'Прил. 7'!intthr</definedName>
    <definedName name="intthr">[0]!intthr</definedName>
    <definedName name="jjjj" localSheetId="6">'[7]Гр5(о)'!#REF!</definedName>
    <definedName name="jjjj" localSheetId="12">'[7]Гр5(о)'!#REF!</definedName>
    <definedName name="jjjj" localSheetId="11">'[7]Гр5(о)'!#REF!</definedName>
    <definedName name="jjjj" localSheetId="25">'[7]Гр5(о)'!#REF!</definedName>
    <definedName name="jjjj" localSheetId="33">'[7]Гр5(о)'!#REF!</definedName>
    <definedName name="jjjj" localSheetId="20">'[7]Гр5(о)'!#REF!</definedName>
    <definedName name="jjjj">'[7]Гр5(о)'!#REF!</definedName>
    <definedName name="LIBOR" localSheetId="6">#REF!</definedName>
    <definedName name="LIBOR" localSheetId="12">#REF!</definedName>
    <definedName name="LIBOR" localSheetId="11">#REF!</definedName>
    <definedName name="LIBOR" localSheetId="25">#REF!</definedName>
    <definedName name="LIBOR" localSheetId="33">#REF!</definedName>
    <definedName name="LIBOR" localSheetId="20">#REF!</definedName>
    <definedName name="LIBOR">#REF!</definedName>
    <definedName name="longer" localSheetId="25">'Прил. 12'!longer</definedName>
    <definedName name="longer" localSheetId="33">'Прил. 19'!longer</definedName>
    <definedName name="longer" localSheetId="20">'Прил. 7'!longer</definedName>
    <definedName name="longer">[0]!longer</definedName>
    <definedName name="miti" localSheetId="6">#REF!</definedName>
    <definedName name="miti" localSheetId="12">#REF!</definedName>
    <definedName name="miti" localSheetId="11">#REF!</definedName>
    <definedName name="miti" localSheetId="25">#REF!</definedName>
    <definedName name="miti" localSheetId="33">#REF!</definedName>
    <definedName name="miti" localSheetId="20">#REF!</definedName>
    <definedName name="miti">#REF!</definedName>
    <definedName name="neth" localSheetId="6">#REF!</definedName>
    <definedName name="neth" localSheetId="12">#REF!</definedName>
    <definedName name="neth" localSheetId="11">#REF!</definedName>
    <definedName name="neth" localSheetId="25">#REF!</definedName>
    <definedName name="neth" localSheetId="33">#REF!</definedName>
    <definedName name="neth" localSheetId="20">#REF!</definedName>
    <definedName name="neth">#REF!</definedName>
    <definedName name="Norw" localSheetId="6">#REF!</definedName>
    <definedName name="Norw" localSheetId="12">#REF!</definedName>
    <definedName name="Norw" localSheetId="11">#REF!</definedName>
    <definedName name="Norw" localSheetId="33">#REF!</definedName>
    <definedName name="Norw" localSheetId="20">#REF!</definedName>
    <definedName name="Norw">#REF!</definedName>
    <definedName name="PeriodLastYearName">[3]ФедД!$AH$20</definedName>
    <definedName name="PeriodThisYearName">[3]ФедД!$AG$20</definedName>
    <definedName name="port" localSheetId="6">#REF!</definedName>
    <definedName name="port" localSheetId="12">#REF!</definedName>
    <definedName name="port" localSheetId="11">#REF!</definedName>
    <definedName name="port" localSheetId="33">#REF!</definedName>
    <definedName name="port" localSheetId="20">#REF!</definedName>
    <definedName name="port">#REF!</definedName>
    <definedName name="sace" localSheetId="6">#REF!</definedName>
    <definedName name="sace" localSheetId="12">#REF!</definedName>
    <definedName name="sace" localSheetId="11">#REF!</definedName>
    <definedName name="sace" localSheetId="33">#REF!</definedName>
    <definedName name="sace" localSheetId="20">#REF!</definedName>
    <definedName name="sace">#REF!</definedName>
    <definedName name="same" localSheetId="25">'Прил. 12'!same</definedName>
    <definedName name="same" localSheetId="33">'Прил. 19'!same</definedName>
    <definedName name="same" localSheetId="20">'Прил. 7'!same</definedName>
    <definedName name="same">[0]!same</definedName>
    <definedName name="same1" localSheetId="25">'Прил. 12'!same1</definedName>
    <definedName name="same1" localSheetId="33">'Прил. 19'!same1</definedName>
    <definedName name="same1" localSheetId="20">'Прил. 7'!same1</definedName>
    <definedName name="same1">[0]!same1</definedName>
    <definedName name="short" localSheetId="25">'Прил. 12'!short</definedName>
    <definedName name="short" localSheetId="33">'Прил. 19'!short</definedName>
    <definedName name="short" localSheetId="20">'Прил. 7'!short</definedName>
    <definedName name="short">[0]!short</definedName>
    <definedName name="spai" localSheetId="6">#REF!</definedName>
    <definedName name="spai" localSheetId="12">#REF!</definedName>
    <definedName name="spai" localSheetId="11">#REF!</definedName>
    <definedName name="spai" localSheetId="25">#REF!</definedName>
    <definedName name="spai" localSheetId="33">#REF!</definedName>
    <definedName name="spai" localSheetId="20">#REF!</definedName>
    <definedName name="spai">#REF!</definedName>
    <definedName name="swed" localSheetId="6">#REF!</definedName>
    <definedName name="swed" localSheetId="12">#REF!</definedName>
    <definedName name="swed" localSheetId="11">#REF!</definedName>
    <definedName name="swed" localSheetId="25">#REF!</definedName>
    <definedName name="swed" localSheetId="33">#REF!</definedName>
    <definedName name="swed" localSheetId="20">#REF!</definedName>
    <definedName name="swed">#REF!</definedName>
    <definedName name="swit" localSheetId="6">#REF!</definedName>
    <definedName name="swit" localSheetId="12">#REF!</definedName>
    <definedName name="swit" localSheetId="11">#REF!</definedName>
    <definedName name="swit" localSheetId="33">#REF!</definedName>
    <definedName name="swit" localSheetId="20">#REF!</definedName>
    <definedName name="swit">#REF!</definedName>
    <definedName name="Thr" localSheetId="25">'Прил. 12'!Thr</definedName>
    <definedName name="Thr" localSheetId="33">'Прил. 19'!Thr</definedName>
    <definedName name="Thr" localSheetId="20">'Прил. 7'!Thr</definedName>
    <definedName name="Thr">[0]!Thr</definedName>
    <definedName name="time" localSheetId="6">#REF!</definedName>
    <definedName name="time" localSheetId="12">#REF!</definedName>
    <definedName name="time" localSheetId="11">#REF!</definedName>
    <definedName name="time" localSheetId="25">#REF!</definedName>
    <definedName name="time" localSheetId="33">#REF!</definedName>
    <definedName name="time" localSheetId="20">#REF!</definedName>
    <definedName name="time">#REF!</definedName>
    <definedName name="title">'[8]Огл. Графиков'!$B$2:$B$31</definedName>
    <definedName name="trea" localSheetId="6">#REF!</definedName>
    <definedName name="trea" localSheetId="12">#REF!</definedName>
    <definedName name="trea" localSheetId="11">#REF!</definedName>
    <definedName name="trea" localSheetId="33">#REF!</definedName>
    <definedName name="trea" localSheetId="20">#REF!</definedName>
    <definedName name="trea">#REF!</definedName>
    <definedName name="uk" localSheetId="6">#REF!</definedName>
    <definedName name="uk" localSheetId="12">#REF!</definedName>
    <definedName name="uk" localSheetId="11">#REF!</definedName>
    <definedName name="uk" localSheetId="33">#REF!</definedName>
    <definedName name="uk" localSheetId="20">#REF!</definedName>
    <definedName name="uk">#REF!</definedName>
    <definedName name="usa" localSheetId="6">#REF!</definedName>
    <definedName name="usa" localSheetId="12">#REF!</definedName>
    <definedName name="usa" localSheetId="11">#REF!</definedName>
    <definedName name="usa" localSheetId="33">#REF!</definedName>
    <definedName name="usa" localSheetId="20">#REF!</definedName>
    <definedName name="usa">#REF!</definedName>
    <definedName name="vnvn1" localSheetId="25">'Прил. 12'!vnvn1</definedName>
    <definedName name="vnvn1" localSheetId="33">'Прил. 19'!vnvn1</definedName>
    <definedName name="vnvn1" localSheetId="20">'Прил. 7'!vnvn1</definedName>
    <definedName name="vnvn1">[0]!vnvn1</definedName>
    <definedName name="wbrate" localSheetId="6">[9]multilats!#REF!</definedName>
    <definedName name="wbrate" localSheetId="12">[9]multilats!#REF!</definedName>
    <definedName name="wbrate" localSheetId="11">[9]multilats!#REF!</definedName>
    <definedName name="wbrate" localSheetId="25">[9]multilats!#REF!</definedName>
    <definedName name="wbrate" localSheetId="33">[9]multilats!#REF!</definedName>
    <definedName name="wbrate" localSheetId="20">[9]multilats!#REF!</definedName>
    <definedName name="wbrate">[9]multilats!#REF!</definedName>
    <definedName name="а" localSheetId="6">#REF!</definedName>
    <definedName name="а" localSheetId="12">#REF!</definedName>
    <definedName name="а" localSheetId="11">#REF!</definedName>
    <definedName name="а" localSheetId="25">#REF!</definedName>
    <definedName name="а" localSheetId="33">#REF!</definedName>
    <definedName name="а" localSheetId="20">#REF!</definedName>
    <definedName name="а">#REF!</definedName>
    <definedName name="ааа" localSheetId="6">#REF!</definedName>
    <definedName name="ааа" localSheetId="12">#REF!</definedName>
    <definedName name="ааа" localSheetId="11">#REF!</definedName>
    <definedName name="ааа" localSheetId="25">#REF!</definedName>
    <definedName name="ааа" localSheetId="33">#REF!</definedName>
    <definedName name="ааа" localSheetId="20">#REF!</definedName>
    <definedName name="ааа">#REF!</definedName>
    <definedName name="авава" localSheetId="6">'[10]Гр5(о)'!#REF!</definedName>
    <definedName name="авава" localSheetId="12">'[10]Гр5(о)'!#REF!</definedName>
    <definedName name="авава" localSheetId="11">'[10]Гр5(о)'!#REF!</definedName>
    <definedName name="авава" localSheetId="25">'[10]Гр5(о)'!#REF!</definedName>
    <definedName name="авава" localSheetId="33">'[10]Гр5(о)'!#REF!</definedName>
    <definedName name="авава" localSheetId="20">'[10]Гр5(о)'!#REF!</definedName>
    <definedName name="авава">'[10]Гр5(о)'!#REF!</definedName>
    <definedName name="АнМ" localSheetId="6">'[11]Гр5(о)'!#REF!</definedName>
    <definedName name="АнМ" localSheetId="12">'[11]Гр5(о)'!#REF!</definedName>
    <definedName name="АнМ" localSheetId="11">'[11]Гр5(о)'!#REF!</definedName>
    <definedName name="АнМ" localSheetId="25">'[11]Гр5(о)'!#REF!</definedName>
    <definedName name="АнМ" localSheetId="33">'[11]Гр5(о)'!#REF!</definedName>
    <definedName name="АнМ" localSheetId="20">'[11]Гр5(о)'!#REF!</definedName>
    <definedName name="АнМ">'[11]Гр5(о)'!#REF!</definedName>
    <definedName name="апраор" localSheetId="6">[12]ПРОГНОЗ_1!#REF!</definedName>
    <definedName name="апраор" localSheetId="12">[12]ПРОГНОЗ_1!#REF!</definedName>
    <definedName name="апраор" localSheetId="11">[12]ПРОГНОЗ_1!#REF!</definedName>
    <definedName name="апраор" localSheetId="25">[12]ПРОГНОЗ_1!#REF!</definedName>
    <definedName name="апраор" localSheetId="33">[12]ПРОГНОЗ_1!#REF!</definedName>
    <definedName name="апраор" localSheetId="20">[12]ПРОГНОЗ_1!#REF!</definedName>
    <definedName name="апраор">[12]ПРОГНОЗ_1!#REF!</definedName>
    <definedName name="ваааавауа" localSheetId="6">[13]ПРОГНОЗ_1!#REF!</definedName>
    <definedName name="ваааавауа" localSheetId="12">[13]ПРОГНОЗ_1!#REF!</definedName>
    <definedName name="ваааавауа" localSheetId="11">[13]ПРОГНОЗ_1!#REF!</definedName>
    <definedName name="ваааавауа" localSheetId="25">[13]ПРОГНОЗ_1!#REF!</definedName>
    <definedName name="ваааавауа" localSheetId="33">[13]ПРОГНОЗ_1!#REF!</definedName>
    <definedName name="ваааавауа" localSheetId="20">[13]ПРОГНОЗ_1!#REF!</definedName>
    <definedName name="ваааавауа">[13]ПРОГНОЗ_1!#REF!</definedName>
    <definedName name="вар1" localSheetId="25">'Прил. 12'!вар1</definedName>
    <definedName name="вар1" localSheetId="33">'Прил. 19'!вар1</definedName>
    <definedName name="вар1" localSheetId="20">'Прил. 7'!вар1</definedName>
    <definedName name="вар1">[0]!вар1</definedName>
    <definedName name="вар2" localSheetId="25">'Прил. 12'!вар2</definedName>
    <definedName name="вар2" localSheetId="33">'Прил. 19'!вар2</definedName>
    <definedName name="вар2" localSheetId="20">'Прил. 7'!вар2</definedName>
    <definedName name="вар2">[0]!вар2</definedName>
    <definedName name="вв" localSheetId="6">[14]ПРОГНОЗ_1!#REF!</definedName>
    <definedName name="вв" localSheetId="12">[14]ПРОГНОЗ_1!#REF!</definedName>
    <definedName name="вв" localSheetId="11">[14]ПРОГНОЗ_1!#REF!</definedName>
    <definedName name="вв" localSheetId="25">[14]ПРОГНОЗ_1!#REF!</definedName>
    <definedName name="вв" localSheetId="33">[14]ПРОГНОЗ_1!#REF!</definedName>
    <definedName name="вв" localSheetId="20">[14]ПРОГНОЗ_1!#REF!</definedName>
    <definedName name="вв">[14]ПРОГНОЗ_1!#REF!</definedName>
    <definedName name="Вып_н_2003" localSheetId="6">'[15]Текущие цены'!#REF!</definedName>
    <definedName name="Вып_н_2003" localSheetId="12">'[15]Текущие цены'!#REF!</definedName>
    <definedName name="Вып_н_2003" localSheetId="11">'[15]Текущие цены'!#REF!</definedName>
    <definedName name="Вып_н_2003" localSheetId="25">'[15]Текущие цены'!#REF!</definedName>
    <definedName name="Вып_н_2003" localSheetId="33">'[15]Текущие цены'!#REF!</definedName>
    <definedName name="Вып_н_2003" localSheetId="20">'[15]Текущие цены'!#REF!</definedName>
    <definedName name="Вып_н_2003">'[15]Текущие цены'!#REF!</definedName>
    <definedName name="вып_н_2004" localSheetId="6">'[15]Текущие цены'!#REF!</definedName>
    <definedName name="вып_н_2004" localSheetId="12">'[15]Текущие цены'!#REF!</definedName>
    <definedName name="вып_н_2004" localSheetId="11">'[15]Текущие цены'!#REF!</definedName>
    <definedName name="вып_н_2004" localSheetId="25">'[15]Текущие цены'!#REF!</definedName>
    <definedName name="вып_н_2004" localSheetId="33">'[15]Текущие цены'!#REF!</definedName>
    <definedName name="вып_н_2004" localSheetId="20">'[15]Текущие цены'!#REF!</definedName>
    <definedName name="вып_н_2004">'[15]Текущие цены'!#REF!</definedName>
    <definedName name="Вып_ОФ_с_пц">[8]рабочий!$Y$202:$AP$224</definedName>
    <definedName name="Вып_оф_с_цпг" localSheetId="6">'[15]Текущие цены'!#REF!</definedName>
    <definedName name="Вып_оф_с_цпг" localSheetId="12">'[15]Текущие цены'!#REF!</definedName>
    <definedName name="Вып_оф_с_цпг" localSheetId="11">'[15]Текущие цены'!#REF!</definedName>
    <definedName name="Вып_оф_с_цпг" localSheetId="33">'[15]Текущие цены'!#REF!</definedName>
    <definedName name="Вып_оф_с_цпг" localSheetId="20">'[15]Текущие цены'!#REF!</definedName>
    <definedName name="Вып_оф_с_цпг">'[15]Текущие цены'!#REF!</definedName>
    <definedName name="Вып_с_новых_ОФ">[8]рабочий!$Y$277:$AP$299</definedName>
    <definedName name="Выход">[16]Управление!$AF$20</definedName>
    <definedName name="гор" localSheetId="25">'Прил. 12'!гор</definedName>
    <definedName name="гор" localSheetId="33">'Прил. 19'!гор</definedName>
    <definedName name="гор" localSheetId="20">'Прил. 7'!гор</definedName>
    <definedName name="гор">[0]!гор</definedName>
    <definedName name="гор1" localSheetId="25">'Прил. 12'!гор1</definedName>
    <definedName name="гор1" localSheetId="33">'Прил. 19'!гор1</definedName>
    <definedName name="гор1" localSheetId="20">'Прил. 7'!гор1</definedName>
    <definedName name="гор1">[0]!гор1</definedName>
    <definedName name="График">"Диагр. 4"</definedName>
    <definedName name="ддд" localSheetId="25">'Прил. 12'!ддд</definedName>
    <definedName name="ддд" localSheetId="33">'Прил. 19'!ддд</definedName>
    <definedName name="ддд" localSheetId="20">'Прил. 7'!ддд</definedName>
    <definedName name="ддд">[0]!ддд</definedName>
    <definedName name="Дефл_ц_пред_год">'[8]Текущие цены'!$AT$36:$BK$58</definedName>
    <definedName name="Дефлятор_годовой">'[8]Текущие цены'!$Y$4:$AP$27</definedName>
    <definedName name="Дефлятор_цепной">'[8]Текущие цены'!$Y$36:$AP$58</definedName>
    <definedName name="ДС" localSheetId="6">#REF!</definedName>
    <definedName name="ДС" localSheetId="12">#REF!</definedName>
    <definedName name="ДС" localSheetId="11">#REF!</definedName>
    <definedName name="ДС" localSheetId="33">#REF!</definedName>
    <definedName name="ДС" localSheetId="20">#REF!</definedName>
    <definedName name="ДС">#REF!</definedName>
    <definedName name="_xlnm.Print_Titles" localSheetId="8">'182 1 03 02090'!$5:$5</definedName>
    <definedName name="_xlnm.Print_Titles" localSheetId="9">'182 1 03 02091'!$5:$5</definedName>
    <definedName name="_xlnm.Print_Titles" localSheetId="13">'182 1 03 02112'!$5:$5</definedName>
    <definedName name="_xlnm.Print_Titles" localSheetId="23">'Прил. 10'!$5:$6</definedName>
    <definedName name="_xlnm.Print_Titles" localSheetId="24">'Прил. 11'!$5:$6</definedName>
    <definedName name="_xlnm.Print_Titles" localSheetId="20">'Прил. 7'!$5:$5</definedName>
    <definedName name="иии" localSheetId="6">#REF!</definedName>
    <definedName name="иии" localSheetId="12">#REF!</definedName>
    <definedName name="иии" localSheetId="11">#REF!</definedName>
    <definedName name="иии" localSheetId="33">#REF!</definedName>
    <definedName name="иии" localSheetId="20">#REF!</definedName>
    <definedName name="иии">#REF!</definedName>
    <definedName name="ллл" localSheetId="6">#REF!</definedName>
    <definedName name="ллл" localSheetId="12">#REF!</definedName>
    <definedName name="ллл" localSheetId="11">#REF!</definedName>
    <definedName name="ллл" localSheetId="33">#REF!</definedName>
    <definedName name="ллл" localSheetId="20">#REF!</definedName>
    <definedName name="ллл">#REF!</definedName>
    <definedName name="лораловра" localSheetId="6">[17]ПРОГНОЗ_1!#REF!</definedName>
    <definedName name="лораловра" localSheetId="12">[17]ПРОГНОЗ_1!#REF!</definedName>
    <definedName name="лораловра" localSheetId="11">[17]ПРОГНОЗ_1!#REF!</definedName>
    <definedName name="лораловра" localSheetId="33">[17]ПРОГНОЗ_1!#REF!</definedName>
    <definedName name="лораловра" localSheetId="20">[17]ПРОГНОЗ_1!#REF!</definedName>
    <definedName name="лораловра">[17]ПРОГНОЗ_1!#REF!</definedName>
    <definedName name="М1" localSheetId="6">[12]ПРОГНОЗ_1!#REF!</definedName>
    <definedName name="М1" localSheetId="12">[12]ПРОГНОЗ_1!#REF!</definedName>
    <definedName name="М1" localSheetId="11">[12]ПРОГНОЗ_1!#REF!</definedName>
    <definedName name="М1" localSheetId="33">[12]ПРОГНОЗ_1!#REF!</definedName>
    <definedName name="М1" localSheetId="20">[12]ПРОГНОЗ_1!#REF!</definedName>
    <definedName name="М1">[12]ПРОГНОЗ_1!#REF!</definedName>
    <definedName name="Модель2" localSheetId="6">#REF!</definedName>
    <definedName name="Модель2" localSheetId="12">#REF!</definedName>
    <definedName name="Модель2" localSheetId="11">#REF!</definedName>
    <definedName name="Модель2" localSheetId="33">#REF!</definedName>
    <definedName name="Модель2" localSheetId="20">#REF!</definedName>
    <definedName name="Модель2">#REF!</definedName>
    <definedName name="Мониторинг1" localSheetId="6">'[18]Гр5(о)'!#REF!</definedName>
    <definedName name="Мониторинг1" localSheetId="12">'[18]Гр5(о)'!#REF!</definedName>
    <definedName name="Мониторинг1" localSheetId="11">'[18]Гр5(о)'!#REF!</definedName>
    <definedName name="Мониторинг1" localSheetId="33">'[18]Гр5(о)'!#REF!</definedName>
    <definedName name="Мониторинг1" localSheetId="20">'[18]Гр5(о)'!#REF!</definedName>
    <definedName name="Мониторинг1">'[18]Гр5(о)'!#REF!</definedName>
    <definedName name="НДПИ_нефть" localSheetId="6">#REF!</definedName>
    <definedName name="НДПИ_нефть" localSheetId="12">#REF!</definedName>
    <definedName name="НДПИ_нефть" localSheetId="11">#REF!</definedName>
    <definedName name="НДПИ_нефть" localSheetId="33">#REF!</definedName>
    <definedName name="НДПИ_нефть" localSheetId="20">#REF!</definedName>
    <definedName name="НДПИ_нефть">#REF!</definedName>
    <definedName name="новые_ОФ_2003">[8]рабочий!$F$305:$W$327</definedName>
    <definedName name="новые_ОФ_2004">[8]рабочий!$F$335:$W$357</definedName>
    <definedName name="новые_ОФ_а_всего">[8]рабочий!$F$767:$V$789</definedName>
    <definedName name="новые_ОФ_всего">[8]рабочий!$F$1331:$V$1353</definedName>
    <definedName name="новые_ОФ_п_всего">[8]рабочий!$F$1293:$V$1315</definedName>
    <definedName name="нпнврпр" localSheetId="6">'[19]Гр5(о)'!#REF!</definedName>
    <definedName name="нпнврпр" localSheetId="12">'[19]Гр5(о)'!#REF!</definedName>
    <definedName name="нпнврпр" localSheetId="11">'[19]Гр5(о)'!#REF!</definedName>
    <definedName name="нпнврпр" localSheetId="33">'[19]Гр5(о)'!#REF!</definedName>
    <definedName name="нпнврпр" localSheetId="20">'[19]Гр5(о)'!#REF!</definedName>
    <definedName name="нпнврпр">'[19]Гр5(о)'!#REF!</definedName>
    <definedName name="_xlnm.Print_Area" localSheetId="2">'182 1 01 02010'!$A$1:$G$14</definedName>
    <definedName name="_xlnm.Print_Area" localSheetId="4">'182 1 01 02040'!$A$1:$H$9</definedName>
    <definedName name="_xlnm.Print_Area" localSheetId="6">'182 1 03 02021'!$A$1:$G$20</definedName>
    <definedName name="_xlnm.Print_Area" localSheetId="23">'Прил. 10'!$A$1:$N$123</definedName>
    <definedName name="_xlnm.Print_Area" localSheetId="24">'Прил. 11'!$A$1:$N$122</definedName>
    <definedName name="_xlnm.Print_Area" localSheetId="26">'Прил. 13'!$A$1:$N$16</definedName>
    <definedName name="_xlnm.Print_Area" localSheetId="27">'Прил. 14'!$A$1:$N$15</definedName>
    <definedName name="_xlnm.Print_Area" localSheetId="1">'Прил. 2'!$A$1:$B$14</definedName>
    <definedName name="_xlnm.Print_Area" localSheetId="34">'Прил. 20'!$A$1:$N$47</definedName>
    <definedName name="_xlnm.Print_Area" localSheetId="15">'Прил. 4'!$A$1:$B$14</definedName>
    <definedName name="_xlnm.Print_Area" localSheetId="22">'Прил. 9'!$A$1:$N$28</definedName>
    <definedName name="окраска_05">[8]окраска!$C$7:$Z$30</definedName>
    <definedName name="окраска_06">[8]окраска!$C$35:$Z$58</definedName>
    <definedName name="окраска_07">[8]окраска!$C$63:$Z$86</definedName>
    <definedName name="окраска_08">[8]окраска!$C$91:$Z$114</definedName>
    <definedName name="окраска_09">[8]окраска!$C$119:$Z$142</definedName>
    <definedName name="окраска_10">[8]окраска!$C$147:$Z$170</definedName>
    <definedName name="окраска_11">[8]окраска!$C$175:$Z$198</definedName>
    <definedName name="окраска_12">[8]окраска!$C$203:$Z$226</definedName>
    <definedName name="окраска_13">[8]окраска!$C$231:$Z$254</definedName>
    <definedName name="окраска_14">[8]окраска!$C$259:$Z$282</definedName>
    <definedName name="окраска_15">[8]окраска!$C$287:$Z$310</definedName>
    <definedName name="ооо" localSheetId="6">#REF!</definedName>
    <definedName name="ооо" localSheetId="12">#REF!</definedName>
    <definedName name="ооо" localSheetId="11">#REF!</definedName>
    <definedName name="ооо" localSheetId="33">#REF!</definedName>
    <definedName name="ооо" localSheetId="20">#REF!</definedName>
    <definedName name="ооо">#REF!</definedName>
    <definedName name="ОФ_а_с_пц">[8]рабочий!$CI$121:$CY$143</definedName>
    <definedName name="оф_н_а_2003_пц" localSheetId="6">'[15]Текущие цены'!#REF!</definedName>
    <definedName name="оф_н_а_2003_пц" localSheetId="12">'[15]Текущие цены'!#REF!</definedName>
    <definedName name="оф_н_а_2003_пц" localSheetId="11">'[15]Текущие цены'!#REF!</definedName>
    <definedName name="оф_н_а_2003_пц" localSheetId="33">'[15]Текущие цены'!#REF!</definedName>
    <definedName name="оф_н_а_2003_пц" localSheetId="20">'[15]Текущие цены'!#REF!</definedName>
    <definedName name="оф_н_а_2003_пц">'[15]Текущие цены'!#REF!</definedName>
    <definedName name="оф_н_а_2004" localSheetId="6">'[15]Текущие цены'!#REF!</definedName>
    <definedName name="оф_н_а_2004" localSheetId="12">'[15]Текущие цены'!#REF!</definedName>
    <definedName name="оф_н_а_2004" localSheetId="11">'[15]Текущие цены'!#REF!</definedName>
    <definedName name="оф_н_а_2004" localSheetId="33">'[15]Текущие цены'!#REF!</definedName>
    <definedName name="оф_н_а_2004" localSheetId="20">'[15]Текущие цены'!#REF!</definedName>
    <definedName name="оф_н_а_2004">'[15]Текущие цены'!#REF!</definedName>
    <definedName name="ПОКАЗАТЕЛИ_ДОЛГОСР.ПРОГНОЗА" localSheetId="6">'[20]2002(v2)'!#REF!</definedName>
    <definedName name="ПОКАЗАТЕЛИ_ДОЛГОСР.ПРОГНОЗА" localSheetId="12">'[20]2002(v2)'!#REF!</definedName>
    <definedName name="ПОКАЗАТЕЛИ_ДОЛГОСР.ПРОГНОЗА" localSheetId="11">'[20]2002(v2)'!#REF!</definedName>
    <definedName name="ПОКАЗАТЕЛИ_ДОЛГОСР.ПРОГНОЗА" localSheetId="33">'[20]2002(v2)'!#REF!</definedName>
    <definedName name="ПОКАЗАТЕЛИ_ДОЛГОСР.ПРОГНОЗА" localSheetId="20">'[20]2002(v2)'!#REF!</definedName>
    <definedName name="ПОКАЗАТЕЛИ_ДОЛГОСР.ПРОГНОЗА">'[20]2002(v2)'!#REF!</definedName>
    <definedName name="ПОТР._РЫНОКДП" localSheetId="6">[1]vec!#REF!</definedName>
    <definedName name="ПОТР._РЫНОКДП" localSheetId="12">[1]vec!#REF!</definedName>
    <definedName name="ПОТР._РЫНОКДП" localSheetId="11">[1]vec!#REF!</definedName>
    <definedName name="ПОТР._РЫНОКДП" localSheetId="33">[1]vec!#REF!</definedName>
    <definedName name="ПОТР._РЫНОКДП" localSheetId="20">[1]vec!#REF!</definedName>
    <definedName name="ПОТР._РЫНОКДП">[1]vec!#REF!</definedName>
    <definedName name="Потреб_вып_всего" localSheetId="6">'[15]Текущие цены'!#REF!</definedName>
    <definedName name="Потреб_вып_всего" localSheetId="12">'[15]Текущие цены'!#REF!</definedName>
    <definedName name="Потреб_вып_всего" localSheetId="11">'[15]Текущие цены'!#REF!</definedName>
    <definedName name="Потреб_вып_всего" localSheetId="33">'[15]Текущие цены'!#REF!</definedName>
    <definedName name="Потреб_вып_всего" localSheetId="20">'[15]Текущие цены'!#REF!</definedName>
    <definedName name="Потреб_вып_всего">'[15]Текущие цены'!#REF!</definedName>
    <definedName name="Потреб_вып_оф_н_цпг" localSheetId="6">'[15]Текущие цены'!#REF!</definedName>
    <definedName name="Потреб_вып_оф_н_цпг" localSheetId="12">'[15]Текущие цены'!#REF!</definedName>
    <definedName name="Потреб_вып_оф_н_цпг" localSheetId="11">'[15]Текущие цены'!#REF!</definedName>
    <definedName name="Потреб_вып_оф_н_цпг" localSheetId="33">'[15]Текущие цены'!#REF!</definedName>
    <definedName name="Потреб_вып_оф_н_цпг" localSheetId="20">'[15]Текущие цены'!#REF!</definedName>
    <definedName name="Потреб_вып_оф_н_цпг">'[15]Текущие цены'!#REF!</definedName>
    <definedName name="ппп" localSheetId="6">#REF!</definedName>
    <definedName name="ппп" localSheetId="12">#REF!</definedName>
    <definedName name="ппп" localSheetId="11">#REF!</definedName>
    <definedName name="ппп" localSheetId="33">#REF!</definedName>
    <definedName name="ппп" localSheetId="20">#REF!</definedName>
    <definedName name="ппп">#REF!</definedName>
    <definedName name="пппп" localSheetId="6">'[21]2002(v1)'!#REF!</definedName>
    <definedName name="пппп" localSheetId="12">'[21]2002(v1)'!#REF!</definedName>
    <definedName name="пппп" localSheetId="11">'[21]2002(v1)'!#REF!</definedName>
    <definedName name="пппп" localSheetId="33">'[21]2002(v1)'!#REF!</definedName>
    <definedName name="пппп" localSheetId="20">'[21]2002(v1)'!#REF!</definedName>
    <definedName name="пппп">'[21]2002(v1)'!#REF!</definedName>
    <definedName name="ппрорл" localSheetId="6">[22]ПРОГНОЗ_1!#REF!</definedName>
    <definedName name="ппрорл" localSheetId="12">[22]ПРОГНОЗ_1!#REF!</definedName>
    <definedName name="ппрорл" localSheetId="11">[22]ПРОГНОЗ_1!#REF!</definedName>
    <definedName name="ппрорл" localSheetId="33">[22]ПРОГНОЗ_1!#REF!</definedName>
    <definedName name="ппрорл" localSheetId="20">[22]ПРОГНОЗ_1!#REF!</definedName>
    <definedName name="ппрорл">[22]ПРОГНОЗ_1!#REF!</definedName>
    <definedName name="пр">[23]Управление!$AF$17</definedName>
    <definedName name="приб">[23]Управление!$AE$20</definedName>
    <definedName name="прибвб2">[23]Управление!$AF$20</definedName>
    <definedName name="прогноз" localSheetId="6">'[24]Гр5(о)'!#REF!</definedName>
    <definedName name="прогноз" localSheetId="12">'[24]Гр5(о)'!#REF!</definedName>
    <definedName name="прогноз" localSheetId="11">'[24]Гр5(о)'!#REF!</definedName>
    <definedName name="прогноз" localSheetId="33">'[24]Гр5(о)'!#REF!</definedName>
    <definedName name="прогноз" localSheetId="20">'[24]Гр5(о)'!#REF!</definedName>
    <definedName name="прогноз">'[24]Гр5(о)'!#REF!</definedName>
    <definedName name="Прогноз_Вып_пц">[8]рабочий!$Y$240:$AP$262</definedName>
    <definedName name="Прогноз_вып_цпг" localSheetId="6">'[15]Текущие цены'!#REF!</definedName>
    <definedName name="Прогноз_вып_цпг" localSheetId="12">'[15]Текущие цены'!#REF!</definedName>
    <definedName name="Прогноз_вып_цпг" localSheetId="11">'[15]Текущие цены'!#REF!</definedName>
    <definedName name="Прогноз_вып_цпг" localSheetId="33">'[15]Текущие цены'!#REF!</definedName>
    <definedName name="Прогноз_вып_цпг" localSheetId="20">'[15]Текущие цены'!#REF!</definedName>
    <definedName name="Прогноз_вып_цпг">'[15]Текущие цены'!#REF!</definedName>
    <definedName name="Прогноз97" localSheetId="6">[22]ПРОГНОЗ_1!#REF!</definedName>
    <definedName name="Прогноз97" localSheetId="12">[22]ПРОГНОЗ_1!#REF!</definedName>
    <definedName name="Прогноз97" localSheetId="11">[22]ПРОГНОЗ_1!#REF!</definedName>
    <definedName name="Прогноз97" localSheetId="33">[22]ПРОГНОЗ_1!#REF!</definedName>
    <definedName name="Прогноз97" localSheetId="20">[22]ПРОГНОЗ_1!#REF!</definedName>
    <definedName name="Прогноз97">[22]ПРОГНОЗ_1!#REF!</definedName>
    <definedName name="рпорлол" localSheetId="6">'[25]Гр5(о)'!#REF!</definedName>
    <definedName name="рпорлол" localSheetId="12">'[25]Гр5(о)'!#REF!</definedName>
    <definedName name="рпорлол" localSheetId="11">'[25]Гр5(о)'!#REF!</definedName>
    <definedName name="рпорлол" localSheetId="33">'[25]Гр5(о)'!#REF!</definedName>
    <definedName name="рпорлол" localSheetId="20">'[25]Гр5(о)'!#REF!</definedName>
    <definedName name="рпорлол">'[25]Гр5(о)'!#REF!</definedName>
    <definedName name="ттт" localSheetId="6">#REF!</definedName>
    <definedName name="ттт" localSheetId="12">#REF!</definedName>
    <definedName name="ттт" localSheetId="11">#REF!</definedName>
    <definedName name="ттт" localSheetId="33">#REF!</definedName>
    <definedName name="ттт" localSheetId="20">#REF!</definedName>
    <definedName name="ттт">#REF!</definedName>
    <definedName name="тттт" localSheetId="25">'Прил. 12'!тттт</definedName>
    <definedName name="тттт" localSheetId="33">'Прил. 19'!тттт</definedName>
    <definedName name="тттт" localSheetId="20">'Прил. 7'!тттт</definedName>
    <definedName name="тттт">[0]!тттт</definedName>
    <definedName name="тьбтбл" localSheetId="25">'Прил. 12'!тьбтбл</definedName>
    <definedName name="тьбтбл" localSheetId="33">'Прил. 19'!тьбтбл</definedName>
    <definedName name="тьбтбл" localSheetId="20">'Прил. 7'!тьбтбл</definedName>
    <definedName name="тьбтбл">[0]!тьбтбл</definedName>
    <definedName name="фо_а_н_пц">[8]рабочий!$AR$240:$BI$263</definedName>
    <definedName name="фо_а_с_пц">[8]рабочий!$AS$202:$BI$224</definedName>
    <definedName name="фо_н_03">[8]рабочий!$X$305:$X$327</definedName>
    <definedName name="фо_н_04">[8]рабочий!$X$335:$X$357</definedName>
    <definedName name="фф" localSheetId="6">'[25]Гр5(о)'!#REF!</definedName>
    <definedName name="фф" localSheetId="12">'[25]Гр5(о)'!#REF!</definedName>
    <definedName name="фф" localSheetId="11">'[25]Гр5(о)'!#REF!</definedName>
    <definedName name="фф" localSheetId="33">'[25]Гр5(о)'!#REF!</definedName>
    <definedName name="фф" localSheetId="20">'[25]Гр5(о)'!#REF!</definedName>
    <definedName name="фф">'[25]Гр5(о)'!#REF!</definedName>
    <definedName name="ффф" localSheetId="6">#REF!</definedName>
    <definedName name="ффф" localSheetId="12">#REF!</definedName>
    <definedName name="ффф" localSheetId="11">#REF!</definedName>
    <definedName name="ффф" localSheetId="33">#REF!</definedName>
    <definedName name="ффф" localSheetId="20">#REF!</definedName>
    <definedName name="ффф">#REF!</definedName>
    <definedName name="ььь" localSheetId="6">#REF!</definedName>
    <definedName name="ььь" localSheetId="12">#REF!</definedName>
    <definedName name="ььь" localSheetId="11">#REF!</definedName>
    <definedName name="ььь" localSheetId="33">#REF!</definedName>
    <definedName name="ььь" localSheetId="20">#REF!</definedName>
    <definedName name="ььь">#REF!</definedName>
    <definedName name="э" localSheetId="6">#REF!</definedName>
    <definedName name="э" localSheetId="12">#REF!</definedName>
    <definedName name="э" localSheetId="11">#REF!</definedName>
    <definedName name="э" localSheetId="33">#REF!</definedName>
    <definedName name="э" localSheetId="20">#REF!</definedName>
    <definedName name="э">#REF!</definedName>
    <definedName name="юююю" localSheetId="6">#REF!</definedName>
    <definedName name="юююю" localSheetId="12">#REF!</definedName>
    <definedName name="юююю" localSheetId="11">#REF!</definedName>
    <definedName name="юююю" localSheetId="33">#REF!</definedName>
    <definedName name="юююю" localSheetId="20">#REF!</definedName>
    <definedName name="юююю">#REF!</definedName>
  </definedNames>
  <calcPr calcId="152511"/>
</workbook>
</file>

<file path=xl/calcChain.xml><?xml version="1.0" encoding="utf-8"?>
<calcChain xmlns="http://schemas.openxmlformats.org/spreadsheetml/2006/main">
  <c r="F9" i="39" l="1"/>
  <c r="G9" i="39"/>
  <c r="H9" i="39"/>
  <c r="J9" i="39"/>
  <c r="L9" i="39"/>
  <c r="N9" i="39"/>
  <c r="C10" i="39"/>
  <c r="H10" i="39" s="1"/>
  <c r="D10" i="39"/>
  <c r="D8" i="39" s="1"/>
  <c r="G8" i="39" s="1"/>
  <c r="E10" i="39"/>
  <c r="F10" i="39" s="1"/>
  <c r="G10" i="39"/>
  <c r="I10" i="39"/>
  <c r="L10" i="39" s="1"/>
  <c r="K10" i="39"/>
  <c r="N10" i="39" s="1"/>
  <c r="M10" i="39"/>
  <c r="M8" i="39" s="1"/>
  <c r="F11" i="39"/>
  <c r="G11" i="39"/>
  <c r="H11" i="39"/>
  <c r="J11" i="39"/>
  <c r="L11" i="39"/>
  <c r="N11" i="39"/>
  <c r="F12" i="39"/>
  <c r="G12" i="39"/>
  <c r="H12" i="39"/>
  <c r="J12" i="39"/>
  <c r="L12" i="39"/>
  <c r="N12" i="39"/>
  <c r="F13" i="39"/>
  <c r="G13" i="39"/>
  <c r="H13" i="39"/>
  <c r="J13" i="39"/>
  <c r="L13" i="39"/>
  <c r="N13" i="39"/>
  <c r="F14" i="39"/>
  <c r="G14" i="39"/>
  <c r="H14" i="39"/>
  <c r="J14" i="39"/>
  <c r="L14" i="39"/>
  <c r="N14" i="39"/>
  <c r="C15" i="39"/>
  <c r="H15" i="39" s="1"/>
  <c r="D15" i="39"/>
  <c r="E15" i="39"/>
  <c r="F15" i="39" s="1"/>
  <c r="G15" i="39"/>
  <c r="I15" i="39"/>
  <c r="L15" i="39" s="1"/>
  <c r="K15" i="39"/>
  <c r="N15" i="39" s="1"/>
  <c r="M15" i="39"/>
  <c r="F16" i="39"/>
  <c r="G16" i="39"/>
  <c r="H16" i="39"/>
  <c r="J16" i="39"/>
  <c r="L16" i="39"/>
  <c r="N16" i="39"/>
  <c r="F17" i="39"/>
  <c r="G17" i="39"/>
  <c r="H17" i="39"/>
  <c r="J17" i="39"/>
  <c r="L17" i="39"/>
  <c r="N17" i="39"/>
  <c r="F18" i="39"/>
  <c r="G18" i="39"/>
  <c r="H18" i="39"/>
  <c r="J18" i="39"/>
  <c r="L18" i="39"/>
  <c r="N18" i="39"/>
  <c r="F19" i="39"/>
  <c r="G19" i="39"/>
  <c r="H19" i="39"/>
  <c r="J19" i="39"/>
  <c r="L19" i="39"/>
  <c r="N19" i="39"/>
  <c r="F20" i="39"/>
  <c r="G20" i="39"/>
  <c r="H20" i="39"/>
  <c r="J20" i="39"/>
  <c r="L20" i="39"/>
  <c r="N20" i="39"/>
  <c r="F21" i="39"/>
  <c r="G21" i="39"/>
  <c r="H21" i="39"/>
  <c r="J21" i="39"/>
  <c r="L21" i="39"/>
  <c r="N21" i="39"/>
  <c r="F22" i="39"/>
  <c r="G22" i="39"/>
  <c r="H22" i="39"/>
  <c r="J22" i="39"/>
  <c r="L22" i="39"/>
  <c r="N22" i="39"/>
  <c r="F23" i="39"/>
  <c r="G23" i="39"/>
  <c r="H23" i="39"/>
  <c r="J23" i="39"/>
  <c r="L23" i="39"/>
  <c r="N23" i="39"/>
  <c r="C24" i="39"/>
  <c r="H24" i="39" s="1"/>
  <c r="D24" i="39"/>
  <c r="E24" i="39"/>
  <c r="F24" i="39" s="1"/>
  <c r="G24" i="39"/>
  <c r="I24" i="39"/>
  <c r="L24" i="39" s="1"/>
  <c r="K24" i="39"/>
  <c r="N24" i="39" s="1"/>
  <c r="M24" i="39"/>
  <c r="F25" i="39"/>
  <c r="G25" i="39"/>
  <c r="H25" i="39"/>
  <c r="J25" i="39"/>
  <c r="L25" i="39"/>
  <c r="N25" i="39"/>
  <c r="F26" i="39"/>
  <c r="G26" i="39"/>
  <c r="H26" i="39"/>
  <c r="J26" i="39"/>
  <c r="L26" i="39"/>
  <c r="N26" i="39"/>
  <c r="F27" i="39"/>
  <c r="G27" i="39"/>
  <c r="H27" i="39"/>
  <c r="J27" i="39"/>
  <c r="L27" i="39"/>
  <c r="N27" i="39"/>
  <c r="F28" i="39"/>
  <c r="G28" i="39"/>
  <c r="H28" i="39"/>
  <c r="J28" i="39"/>
  <c r="L28" i="39"/>
  <c r="N28" i="39"/>
  <c r="F29" i="39"/>
  <c r="G29" i="39"/>
  <c r="H29" i="39"/>
  <c r="J29" i="39"/>
  <c r="L29" i="39"/>
  <c r="N29" i="39"/>
  <c r="F30" i="39"/>
  <c r="G30" i="39"/>
  <c r="H30" i="39"/>
  <c r="J30" i="39"/>
  <c r="L30" i="39"/>
  <c r="N30" i="39"/>
  <c r="F31" i="39"/>
  <c r="G31" i="39"/>
  <c r="H31" i="39"/>
  <c r="J31" i="39"/>
  <c r="L31" i="39"/>
  <c r="N31" i="39"/>
  <c r="C32" i="39"/>
  <c r="H32" i="39" s="1"/>
  <c r="D32" i="39"/>
  <c r="E32" i="39"/>
  <c r="F32" i="39" s="1"/>
  <c r="G32" i="39"/>
  <c r="I32" i="39"/>
  <c r="L32" i="39" s="1"/>
  <c r="K32" i="39"/>
  <c r="N32" i="39" s="1"/>
  <c r="M32" i="39"/>
  <c r="F33" i="39"/>
  <c r="G33" i="39"/>
  <c r="H33" i="39"/>
  <c r="J33" i="39"/>
  <c r="L33" i="39"/>
  <c r="N33" i="39"/>
  <c r="F34" i="39"/>
  <c r="G34" i="39"/>
  <c r="H34" i="39"/>
  <c r="J34" i="39"/>
  <c r="L34" i="39"/>
  <c r="N34" i="39"/>
  <c r="F35" i="39"/>
  <c r="G35" i="39"/>
  <c r="H35" i="39"/>
  <c r="J35" i="39"/>
  <c r="L35" i="39"/>
  <c r="N35" i="39"/>
  <c r="C36" i="39"/>
  <c r="H36" i="39" s="1"/>
  <c r="D36" i="39"/>
  <c r="E36" i="39"/>
  <c r="F36" i="39" s="1"/>
  <c r="G36" i="39"/>
  <c r="I36" i="39"/>
  <c r="L36" i="39" s="1"/>
  <c r="K36" i="39"/>
  <c r="N36" i="39" s="1"/>
  <c r="M36" i="39"/>
  <c r="F37" i="39"/>
  <c r="G37" i="39"/>
  <c r="H37" i="39"/>
  <c r="J37" i="39"/>
  <c r="L37" i="39"/>
  <c r="N37" i="39"/>
  <c r="F38" i="39"/>
  <c r="G38" i="39"/>
  <c r="H38" i="39"/>
  <c r="J38" i="39"/>
  <c r="L38" i="39"/>
  <c r="N38" i="39"/>
  <c r="F39" i="39"/>
  <c r="G39" i="39"/>
  <c r="H39" i="39"/>
  <c r="J39" i="39"/>
  <c r="L39" i="39"/>
  <c r="N39" i="39"/>
  <c r="F40" i="39"/>
  <c r="G40" i="39"/>
  <c r="H40" i="39"/>
  <c r="J40" i="39"/>
  <c r="L40" i="39"/>
  <c r="N40" i="39"/>
  <c r="C41" i="39"/>
  <c r="H41" i="39" s="1"/>
  <c r="D41" i="39"/>
  <c r="E41" i="39"/>
  <c r="F41" i="39" s="1"/>
  <c r="G41" i="39"/>
  <c r="I41" i="39"/>
  <c r="L41" i="39" s="1"/>
  <c r="K41" i="39"/>
  <c r="N41" i="39" s="1"/>
  <c r="M41" i="39"/>
  <c r="F42" i="39"/>
  <c r="G42" i="39"/>
  <c r="H42" i="39"/>
  <c r="J42" i="39"/>
  <c r="L42" i="39"/>
  <c r="N42" i="39"/>
  <c r="F43" i="39"/>
  <c r="G43" i="39"/>
  <c r="H43" i="39"/>
  <c r="J43" i="39"/>
  <c r="L43" i="39"/>
  <c r="N43" i="39"/>
  <c r="F44" i="39"/>
  <c r="G44" i="39"/>
  <c r="H44" i="39"/>
  <c r="J44" i="39"/>
  <c r="L44" i="39"/>
  <c r="N44" i="39"/>
  <c r="F45" i="39"/>
  <c r="G45" i="39"/>
  <c r="H45" i="39"/>
  <c r="J45" i="39"/>
  <c r="L45" i="39"/>
  <c r="N45" i="39"/>
  <c r="F46" i="39"/>
  <c r="G46" i="39"/>
  <c r="H46" i="39"/>
  <c r="J46" i="39"/>
  <c r="L46" i="39"/>
  <c r="N46" i="39"/>
  <c r="B6" i="38"/>
  <c r="C6" i="38"/>
  <c r="D6" i="38"/>
  <c r="E6" i="38"/>
  <c r="F6" i="38"/>
  <c r="H6" i="38"/>
  <c r="D8" i="38"/>
  <c r="F8" i="38"/>
  <c r="H8" i="38"/>
  <c r="J8" i="38"/>
  <c r="L8" i="38"/>
  <c r="N8" i="38"/>
  <c r="C9" i="38"/>
  <c r="I9" i="38" s="1"/>
  <c r="K9" i="38" s="1"/>
  <c r="E9" i="38"/>
  <c r="G9" i="38"/>
  <c r="D13" i="38"/>
  <c r="F13" i="38"/>
  <c r="G13" i="38"/>
  <c r="H13" i="38"/>
  <c r="J13" i="38"/>
  <c r="D15" i="38"/>
  <c r="F15" i="38"/>
  <c r="H15" i="38"/>
  <c r="J15" i="38"/>
  <c r="L15" i="38"/>
  <c r="N15" i="38"/>
  <c r="C16" i="38"/>
  <c r="E16" i="38"/>
  <c r="G16" i="38"/>
  <c r="I16" i="38"/>
  <c r="K16" i="38" s="1"/>
  <c r="D20" i="38"/>
  <c r="F20" i="38"/>
  <c r="G20" i="38"/>
  <c r="H20" i="38"/>
  <c r="J20" i="38"/>
  <c r="D22" i="38"/>
  <c r="F22" i="38"/>
  <c r="H22" i="38"/>
  <c r="J22" i="38"/>
  <c r="L22" i="38"/>
  <c r="N22" i="38"/>
  <c r="C23" i="38"/>
  <c r="I23" i="38" s="1"/>
  <c r="K23" i="38" s="1"/>
  <c r="E23" i="38"/>
  <c r="G23" i="38"/>
  <c r="D27" i="38"/>
  <c r="F27" i="38"/>
  <c r="G27" i="38"/>
  <c r="H27" i="38"/>
  <c r="J27" i="38"/>
  <c r="B6" i="37"/>
  <c r="C6" i="37"/>
  <c r="D6" i="37"/>
  <c r="E6" i="37"/>
  <c r="F6" i="37"/>
  <c r="G6" i="37"/>
  <c r="J6" i="37" s="1"/>
  <c r="H6" i="37"/>
  <c r="K6" i="37"/>
  <c r="N6" i="37" s="1"/>
  <c r="D8" i="37"/>
  <c r="F8" i="37"/>
  <c r="H8" i="37"/>
  <c r="J8" i="37"/>
  <c r="L8" i="37"/>
  <c r="N8" i="37"/>
  <c r="B9" i="37"/>
  <c r="C9" i="37"/>
  <c r="D9" i="37"/>
  <c r="E9" i="37"/>
  <c r="F9" i="37"/>
  <c r="G9" i="37"/>
  <c r="H9" i="37"/>
  <c r="I9" i="37"/>
  <c r="J9" i="37"/>
  <c r="K9" i="37"/>
  <c r="L9" i="37"/>
  <c r="M9" i="37"/>
  <c r="N9" i="37"/>
  <c r="G10" i="37"/>
  <c r="I10" i="37"/>
  <c r="I15" i="37" s="1"/>
  <c r="K10" i="37"/>
  <c r="M10" i="37"/>
  <c r="M15" i="37" s="1"/>
  <c r="M6" i="37" s="1"/>
  <c r="G11" i="37"/>
  <c r="I11" i="37"/>
  <c r="K11" i="37"/>
  <c r="M11" i="37"/>
  <c r="D15" i="37"/>
  <c r="F15" i="37"/>
  <c r="G15" i="37"/>
  <c r="H15" i="37"/>
  <c r="J15" i="37"/>
  <c r="K15" i="37"/>
  <c r="N15" i="37"/>
  <c r="B17" i="37"/>
  <c r="C17" i="37"/>
  <c r="D17" i="37"/>
  <c r="E17" i="37"/>
  <c r="F17" i="37"/>
  <c r="H17" i="37"/>
  <c r="J17" i="37"/>
  <c r="L17" i="37"/>
  <c r="N17" i="37"/>
  <c r="D18" i="37"/>
  <c r="F18" i="37"/>
  <c r="G18" i="37"/>
  <c r="H18" i="37"/>
  <c r="I18" i="37"/>
  <c r="J18" i="37"/>
  <c r="K18" i="37"/>
  <c r="L18" i="37"/>
  <c r="M18" i="37"/>
  <c r="N18" i="37"/>
  <c r="G19" i="37"/>
  <c r="I19" i="37"/>
  <c r="K19" i="37"/>
  <c r="M19" i="37"/>
  <c r="G20" i="37"/>
  <c r="I20" i="37"/>
  <c r="K20" i="37"/>
  <c r="M20" i="37"/>
  <c r="D24" i="37"/>
  <c r="F24" i="37"/>
  <c r="G24" i="37"/>
  <c r="H24" i="37"/>
  <c r="I24" i="37"/>
  <c r="L24" i="37" s="1"/>
  <c r="J24" i="37"/>
  <c r="K24" i="37"/>
  <c r="M24" i="37"/>
  <c r="N24" i="37"/>
  <c r="B6" i="36"/>
  <c r="C6" i="36"/>
  <c r="D6" i="36"/>
  <c r="E6" i="36"/>
  <c r="F6" i="36"/>
  <c r="H6" i="36"/>
  <c r="D8" i="36"/>
  <c r="F8" i="36"/>
  <c r="H8" i="36"/>
  <c r="J8" i="36"/>
  <c r="L8" i="36"/>
  <c r="N8" i="36"/>
  <c r="B9" i="36"/>
  <c r="C9" i="36"/>
  <c r="F9" i="36" s="1"/>
  <c r="D9" i="36"/>
  <c r="E9" i="36"/>
  <c r="H9" i="36" s="1"/>
  <c r="G9" i="36"/>
  <c r="J9" i="36" s="1"/>
  <c r="I9" i="36"/>
  <c r="L9" i="36" s="1"/>
  <c r="K9" i="36"/>
  <c r="N9" i="36" s="1"/>
  <c r="M9" i="36"/>
  <c r="M10" i="36" s="1"/>
  <c r="M15" i="36" s="1"/>
  <c r="G10" i="36"/>
  <c r="K10" i="36"/>
  <c r="G11" i="36"/>
  <c r="I11" i="36"/>
  <c r="K11" i="36"/>
  <c r="M11" i="36"/>
  <c r="D15" i="36"/>
  <c r="F15" i="36"/>
  <c r="G15" i="36"/>
  <c r="H15" i="36"/>
  <c r="K15" i="36"/>
  <c r="D17" i="36"/>
  <c r="F17" i="36"/>
  <c r="H17" i="36"/>
  <c r="J17" i="36"/>
  <c r="L17" i="36"/>
  <c r="N17" i="36"/>
  <c r="B18" i="36"/>
  <c r="G18" i="36" s="1"/>
  <c r="C18" i="36"/>
  <c r="D18" i="36"/>
  <c r="E18" i="36"/>
  <c r="F18" i="36"/>
  <c r="H18" i="36"/>
  <c r="G20" i="36"/>
  <c r="I20" i="36"/>
  <c r="K20" i="36"/>
  <c r="M20" i="36"/>
  <c r="D24" i="36"/>
  <c r="F24" i="36"/>
  <c r="H24" i="36"/>
  <c r="B26" i="36"/>
  <c r="C26" i="36"/>
  <c r="F26" i="36" s="1"/>
  <c r="D26" i="36"/>
  <c r="E26" i="36"/>
  <c r="H26" i="36"/>
  <c r="J26" i="36"/>
  <c r="L26" i="36"/>
  <c r="N26" i="36"/>
  <c r="D27" i="36"/>
  <c r="F27" i="36"/>
  <c r="H27" i="36"/>
  <c r="J27" i="36"/>
  <c r="L27" i="36"/>
  <c r="N27" i="36"/>
  <c r="G28" i="36"/>
  <c r="I28" i="36"/>
  <c r="K28" i="36"/>
  <c r="M28" i="36"/>
  <c r="G29" i="36"/>
  <c r="I29" i="36"/>
  <c r="K29" i="36"/>
  <c r="M29" i="36"/>
  <c r="D33" i="36"/>
  <c r="F33" i="36"/>
  <c r="G33" i="36"/>
  <c r="J33" i="36" s="1"/>
  <c r="H33" i="36"/>
  <c r="I33" i="36"/>
  <c r="L33" i="36" s="1"/>
  <c r="K33" i="36"/>
  <c r="N33" i="36" s="1"/>
  <c r="M33" i="36"/>
  <c r="D6" i="35"/>
  <c r="F6" i="35"/>
  <c r="G6" i="35"/>
  <c r="H6" i="35"/>
  <c r="I6" i="35"/>
  <c r="J6" i="35"/>
  <c r="K6" i="35"/>
  <c r="L6" i="35"/>
  <c r="M6" i="35"/>
  <c r="N6" i="35"/>
  <c r="B8" i="35"/>
  <c r="C8" i="35"/>
  <c r="D8" i="35"/>
  <c r="E8" i="35"/>
  <c r="F8" i="35"/>
  <c r="H8" i="35"/>
  <c r="B9" i="35"/>
  <c r="C9" i="35"/>
  <c r="F9" i="35" s="1"/>
  <c r="D9" i="35"/>
  <c r="E9" i="35"/>
  <c r="H9" i="35" s="1"/>
  <c r="J11" i="35"/>
  <c r="L11" i="35"/>
  <c r="N11" i="35"/>
  <c r="B12" i="35"/>
  <c r="B7" i="35" s="1"/>
  <c r="D7" i="35" s="1"/>
  <c r="C12" i="35"/>
  <c r="D12" i="35"/>
  <c r="E12" i="35"/>
  <c r="B16" i="35"/>
  <c r="C16" i="35"/>
  <c r="E16" i="35"/>
  <c r="G16" i="35"/>
  <c r="I16" i="35" s="1"/>
  <c r="K16" i="35" s="1"/>
  <c r="M16" i="35" s="1"/>
  <c r="G18" i="35"/>
  <c r="I18" i="35"/>
  <c r="K18" i="35"/>
  <c r="M18" i="35"/>
  <c r="D25" i="35"/>
  <c r="F25" i="35"/>
  <c r="H25" i="35"/>
  <c r="D26" i="35"/>
  <c r="F26" i="35"/>
  <c r="H26" i="35"/>
  <c r="J29" i="35"/>
  <c r="L29" i="35"/>
  <c r="N29" i="35"/>
  <c r="B30" i="35"/>
  <c r="C30" i="35"/>
  <c r="F30" i="35" s="1"/>
  <c r="D30" i="35"/>
  <c r="E30" i="35"/>
  <c r="H30" i="35" s="1"/>
  <c r="B34" i="35"/>
  <c r="C34" i="35"/>
  <c r="E34" i="35"/>
  <c r="G34" i="35"/>
  <c r="I34" i="35" s="1"/>
  <c r="K34" i="35"/>
  <c r="M34" i="35" s="1"/>
  <c r="G36" i="35"/>
  <c r="I36" i="35"/>
  <c r="K36" i="35"/>
  <c r="M36" i="35"/>
  <c r="D42" i="35"/>
  <c r="F42" i="35"/>
  <c r="D43" i="35"/>
  <c r="F43" i="35"/>
  <c r="H43" i="35"/>
  <c r="D44" i="35"/>
  <c r="F44" i="35"/>
  <c r="H44" i="35"/>
  <c r="D6" i="34"/>
  <c r="F6" i="34"/>
  <c r="H6" i="34"/>
  <c r="J6" i="34"/>
  <c r="L6" i="34"/>
  <c r="N6" i="34"/>
  <c r="B7" i="34"/>
  <c r="C7" i="34"/>
  <c r="D7" i="34"/>
  <c r="E7" i="34"/>
  <c r="F7" i="34"/>
  <c r="H7" i="34"/>
  <c r="B10" i="34"/>
  <c r="C10" i="34"/>
  <c r="E10" i="34"/>
  <c r="G10" i="34"/>
  <c r="B11" i="34"/>
  <c r="C11" i="34"/>
  <c r="E11" i="34"/>
  <c r="G13" i="34"/>
  <c r="I13" i="34"/>
  <c r="K13" i="34"/>
  <c r="M13" i="34"/>
  <c r="D18" i="34"/>
  <c r="F18" i="34"/>
  <c r="D19" i="34"/>
  <c r="F19" i="34"/>
  <c r="H19" i="34"/>
  <c r="D6" i="33"/>
  <c r="F6" i="33"/>
  <c r="H6" i="33"/>
  <c r="J6" i="33"/>
  <c r="L6" i="33"/>
  <c r="N6" i="33"/>
  <c r="D7" i="33"/>
  <c r="F7" i="33"/>
  <c r="H7" i="33"/>
  <c r="B8" i="33"/>
  <c r="C8" i="33"/>
  <c r="E8" i="33"/>
  <c r="G8" i="33"/>
  <c r="G7" i="33" s="1"/>
  <c r="B9" i="33"/>
  <c r="G9" i="33" s="1"/>
  <c r="I9" i="33" s="1"/>
  <c r="K9" i="33" s="1"/>
  <c r="M9" i="33" s="1"/>
  <c r="C9" i="33"/>
  <c r="E9" i="33"/>
  <c r="G11" i="33"/>
  <c r="I11" i="33"/>
  <c r="K11" i="33"/>
  <c r="M11" i="33"/>
  <c r="D17" i="33"/>
  <c r="F17" i="33"/>
  <c r="D18" i="33"/>
  <c r="F18" i="33"/>
  <c r="H18" i="33"/>
  <c r="F7" i="32"/>
  <c r="H7" i="32"/>
  <c r="J7" i="32"/>
  <c r="L7" i="32"/>
  <c r="N7" i="32"/>
  <c r="D8" i="32"/>
  <c r="E8" i="32"/>
  <c r="G8" i="32"/>
  <c r="I8" i="32" s="1"/>
  <c r="F9" i="32"/>
  <c r="H9" i="32"/>
  <c r="J9" i="32"/>
  <c r="F10" i="32"/>
  <c r="G10" i="32"/>
  <c r="H10" i="32"/>
  <c r="I10" i="32"/>
  <c r="J10" i="32"/>
  <c r="L10" i="32"/>
  <c r="D11" i="32"/>
  <c r="E11" i="32"/>
  <c r="G11" i="32" s="1"/>
  <c r="F13" i="32"/>
  <c r="H13" i="32"/>
  <c r="F7" i="31"/>
  <c r="H7" i="31"/>
  <c r="J7" i="31"/>
  <c r="L7" i="31"/>
  <c r="N7" i="31"/>
  <c r="D8" i="31"/>
  <c r="E8" i="31"/>
  <c r="G8" i="31" s="1"/>
  <c r="F9" i="31"/>
  <c r="H9" i="31"/>
  <c r="F10" i="31"/>
  <c r="H10" i="31"/>
  <c r="D11" i="31"/>
  <c r="E11" i="31"/>
  <c r="G11" i="31" s="1"/>
  <c r="I11" i="31" s="1"/>
  <c r="K11" i="31" s="1"/>
  <c r="M11" i="31" s="1"/>
  <c r="D12" i="31"/>
  <c r="E12" i="31"/>
  <c r="G12" i="31" s="1"/>
  <c r="I12" i="31" s="1"/>
  <c r="K12" i="31" s="1"/>
  <c r="M12" i="31" s="1"/>
  <c r="F14" i="31"/>
  <c r="H14" i="31"/>
  <c r="D6" i="30"/>
  <c r="F6" i="30"/>
  <c r="H6" i="30"/>
  <c r="J6" i="30"/>
  <c r="L6" i="30"/>
  <c r="N6" i="30"/>
  <c r="D7" i="30"/>
  <c r="F7" i="30"/>
  <c r="G7" i="30"/>
  <c r="J7" i="30" s="1"/>
  <c r="H7" i="30"/>
  <c r="I7" i="30"/>
  <c r="L7" i="30" s="1"/>
  <c r="K7" i="30"/>
  <c r="N7" i="30" s="1"/>
  <c r="M7" i="30"/>
  <c r="B8" i="30"/>
  <c r="C8" i="30"/>
  <c r="D8" i="30"/>
  <c r="E8" i="30"/>
  <c r="F8" i="30"/>
  <c r="H8" i="30"/>
  <c r="J8" i="30"/>
  <c r="L8" i="30"/>
  <c r="N8" i="30"/>
  <c r="B9" i="30"/>
  <c r="C9" i="30"/>
  <c r="E9" i="30"/>
  <c r="G9" i="30"/>
  <c r="I9" i="30" s="1"/>
  <c r="G10" i="30"/>
  <c r="I10" i="30"/>
  <c r="K10" i="30"/>
  <c r="M10" i="30"/>
  <c r="D15" i="30"/>
  <c r="F15" i="30"/>
  <c r="H15" i="30"/>
  <c r="D16" i="30"/>
  <c r="F16" i="30"/>
  <c r="H16" i="30"/>
  <c r="J16" i="30"/>
  <c r="B17" i="30"/>
  <c r="C17" i="30"/>
  <c r="F17" i="30" s="1"/>
  <c r="D17" i="30"/>
  <c r="E17" i="30"/>
  <c r="H17" i="30" s="1"/>
  <c r="G17" i="30"/>
  <c r="G15" i="30" s="1"/>
  <c r="J15" i="30" s="1"/>
  <c r="D7" i="29"/>
  <c r="F7" i="29" s="1"/>
  <c r="D8" i="29"/>
  <c r="E8" i="29"/>
  <c r="F8" i="29"/>
  <c r="G8" i="29"/>
  <c r="I8" i="29"/>
  <c r="K8" i="29"/>
  <c r="M8" i="29"/>
  <c r="F9" i="29"/>
  <c r="H9" i="29"/>
  <c r="J9" i="29"/>
  <c r="L9" i="29"/>
  <c r="N9" i="29"/>
  <c r="F10" i="29"/>
  <c r="H10" i="29"/>
  <c r="J10" i="29"/>
  <c r="L10" i="29"/>
  <c r="N10" i="29"/>
  <c r="F11" i="29"/>
  <c r="H11" i="29"/>
  <c r="J11" i="29"/>
  <c r="L11" i="29"/>
  <c r="N11" i="29"/>
  <c r="F12" i="29"/>
  <c r="H12" i="29"/>
  <c r="J12" i="29"/>
  <c r="L12" i="29"/>
  <c r="N12" i="29"/>
  <c r="F13" i="29"/>
  <c r="H13" i="29"/>
  <c r="J13" i="29"/>
  <c r="L13" i="29"/>
  <c r="N13" i="29"/>
  <c r="D14" i="29"/>
  <c r="E14" i="29"/>
  <c r="H14" i="29" s="1"/>
  <c r="F14" i="29"/>
  <c r="G14" i="29"/>
  <c r="J14" i="29" s="1"/>
  <c r="I14" i="29"/>
  <c r="L14" i="29" s="1"/>
  <c r="K14" i="29"/>
  <c r="N14" i="29" s="1"/>
  <c r="M14" i="29"/>
  <c r="F15" i="29"/>
  <c r="H15" i="29"/>
  <c r="J15" i="29"/>
  <c r="L15" i="29"/>
  <c r="N15" i="29"/>
  <c r="F16" i="29"/>
  <c r="H16" i="29"/>
  <c r="J16" i="29"/>
  <c r="L16" i="29"/>
  <c r="N16" i="29"/>
  <c r="F17" i="29"/>
  <c r="H17" i="29"/>
  <c r="J17" i="29"/>
  <c r="L17" i="29"/>
  <c r="N17" i="29"/>
  <c r="D18" i="29"/>
  <c r="E18" i="29"/>
  <c r="H18" i="29" s="1"/>
  <c r="F18" i="29"/>
  <c r="G18" i="29"/>
  <c r="J18" i="29" s="1"/>
  <c r="I18" i="29"/>
  <c r="L18" i="29" s="1"/>
  <c r="K18" i="29"/>
  <c r="N18" i="29" s="1"/>
  <c r="M18" i="29"/>
  <c r="F19" i="29"/>
  <c r="H19" i="29"/>
  <c r="J19" i="29"/>
  <c r="L19" i="29"/>
  <c r="N19" i="29"/>
  <c r="F20" i="29"/>
  <c r="H20" i="29"/>
  <c r="J20" i="29"/>
  <c r="L20" i="29"/>
  <c r="N20" i="29"/>
  <c r="D21" i="29"/>
  <c r="E21" i="29"/>
  <c r="F21" i="29"/>
  <c r="G21" i="29"/>
  <c r="H21" i="29"/>
  <c r="I21" i="29"/>
  <c r="J21" i="29"/>
  <c r="K21" i="29"/>
  <c r="L21" i="29"/>
  <c r="M21" i="29"/>
  <c r="N21" i="29"/>
  <c r="F22" i="29"/>
  <c r="H22" i="29"/>
  <c r="J22" i="29"/>
  <c r="L22" i="29"/>
  <c r="N22" i="29"/>
  <c r="F23" i="29"/>
  <c r="H23" i="29"/>
  <c r="J23" i="29"/>
  <c r="L23" i="29"/>
  <c r="N23" i="29"/>
  <c r="F24" i="29"/>
  <c r="H24" i="29"/>
  <c r="J24" i="29"/>
  <c r="L24" i="29"/>
  <c r="N24" i="29"/>
  <c r="F25" i="29"/>
  <c r="H25" i="29"/>
  <c r="J25" i="29"/>
  <c r="L25" i="29"/>
  <c r="N25" i="29"/>
  <c r="F26" i="29"/>
  <c r="H26" i="29"/>
  <c r="J26" i="29"/>
  <c r="L26" i="29"/>
  <c r="N26" i="29"/>
  <c r="F27" i="29"/>
  <c r="H27" i="29"/>
  <c r="J27" i="29"/>
  <c r="L27" i="29"/>
  <c r="N27" i="29"/>
  <c r="D28" i="29"/>
  <c r="E28" i="29"/>
  <c r="H28" i="29" s="1"/>
  <c r="F28" i="29"/>
  <c r="G28" i="29"/>
  <c r="J28" i="29" s="1"/>
  <c r="I28" i="29"/>
  <c r="L28" i="29" s="1"/>
  <c r="K28" i="29"/>
  <c r="N28" i="29" s="1"/>
  <c r="M28" i="29"/>
  <c r="F29" i="29"/>
  <c r="H29" i="29"/>
  <c r="J29" i="29"/>
  <c r="L29" i="29"/>
  <c r="N29" i="29"/>
  <c r="F30" i="29"/>
  <c r="H30" i="29"/>
  <c r="J30" i="29"/>
  <c r="L30" i="29"/>
  <c r="N30" i="29"/>
  <c r="D31" i="29"/>
  <c r="E31" i="29"/>
  <c r="F31" i="29"/>
  <c r="G31" i="29"/>
  <c r="H31" i="29"/>
  <c r="I31" i="29"/>
  <c r="J31" i="29"/>
  <c r="K31" i="29"/>
  <c r="L31" i="29"/>
  <c r="M31" i="29"/>
  <c r="N31" i="29"/>
  <c r="F32" i="29"/>
  <c r="H32" i="29"/>
  <c r="J32" i="29"/>
  <c r="L32" i="29"/>
  <c r="N32" i="29"/>
  <c r="F33" i="29"/>
  <c r="H33" i="29"/>
  <c r="J33" i="29"/>
  <c r="L33" i="29"/>
  <c r="N33" i="29"/>
  <c r="D34" i="29"/>
  <c r="E34" i="29"/>
  <c r="H34" i="29" s="1"/>
  <c r="F34" i="29"/>
  <c r="G34" i="29"/>
  <c r="J34" i="29" s="1"/>
  <c r="I34" i="29"/>
  <c r="L34" i="29" s="1"/>
  <c r="K34" i="29"/>
  <c r="N34" i="29" s="1"/>
  <c r="M34" i="29"/>
  <c r="F35" i="29"/>
  <c r="H35" i="29"/>
  <c r="J35" i="29"/>
  <c r="L35" i="29"/>
  <c r="N35" i="29"/>
  <c r="F36" i="29"/>
  <c r="H36" i="29"/>
  <c r="J36" i="29"/>
  <c r="L36" i="29"/>
  <c r="N36" i="29"/>
  <c r="D37" i="29"/>
  <c r="E37" i="29"/>
  <c r="F37" i="29"/>
  <c r="G37" i="29"/>
  <c r="H37" i="29"/>
  <c r="I37" i="29"/>
  <c r="J37" i="29"/>
  <c r="K37" i="29"/>
  <c r="L37" i="29"/>
  <c r="M37" i="29"/>
  <c r="N37" i="29"/>
  <c r="F38" i="29"/>
  <c r="H38" i="29"/>
  <c r="J38" i="29"/>
  <c r="L38" i="29"/>
  <c r="N38" i="29"/>
  <c r="F39" i="29"/>
  <c r="H39" i="29"/>
  <c r="J39" i="29"/>
  <c r="L39" i="29"/>
  <c r="N39" i="29"/>
  <c r="F40" i="29"/>
  <c r="H40" i="29"/>
  <c r="J40" i="29"/>
  <c r="L40" i="29"/>
  <c r="N40" i="29"/>
  <c r="F41" i="29"/>
  <c r="H41" i="29"/>
  <c r="J41" i="29"/>
  <c r="L41" i="29"/>
  <c r="N41" i="29"/>
  <c r="F42" i="29"/>
  <c r="H42" i="29"/>
  <c r="J42" i="29"/>
  <c r="L42" i="29"/>
  <c r="N42" i="29"/>
  <c r="A43" i="29"/>
  <c r="A44" i="29"/>
  <c r="E44" i="29"/>
  <c r="H44" i="29" s="1"/>
  <c r="I44" i="29"/>
  <c r="L44" i="29" s="1"/>
  <c r="K44" i="29"/>
  <c r="N44" i="29" s="1"/>
  <c r="M44" i="29"/>
  <c r="M43" i="29" s="1"/>
  <c r="A45" i="29"/>
  <c r="A46" i="29" s="1"/>
  <c r="D45" i="29"/>
  <c r="D44" i="29" s="1"/>
  <c r="E45" i="29"/>
  <c r="H45" i="29" s="1"/>
  <c r="F45" i="29"/>
  <c r="G45" i="29"/>
  <c r="G44" i="29" s="1"/>
  <c r="J45" i="29"/>
  <c r="L45" i="29"/>
  <c r="N45" i="29"/>
  <c r="D46" i="29"/>
  <c r="E46" i="29"/>
  <c r="F46" i="29"/>
  <c r="G46" i="29"/>
  <c r="H46" i="29"/>
  <c r="J46" i="29"/>
  <c r="L46" i="29"/>
  <c r="N46" i="29"/>
  <c r="A47" i="29"/>
  <c r="A48" i="29" s="1"/>
  <c r="D47" i="29"/>
  <c r="E47" i="29"/>
  <c r="H47" i="29" s="1"/>
  <c r="F47" i="29"/>
  <c r="G47" i="29"/>
  <c r="J47" i="29"/>
  <c r="L47" i="29"/>
  <c r="N47" i="29"/>
  <c r="D48" i="29"/>
  <c r="E48" i="29"/>
  <c r="F48" i="29"/>
  <c r="G48" i="29"/>
  <c r="H48" i="29"/>
  <c r="J48" i="29"/>
  <c r="L48" i="29"/>
  <c r="N48" i="29"/>
  <c r="A49" i="29"/>
  <c r="A50" i="29" s="1"/>
  <c r="A51" i="29" s="1"/>
  <c r="D49" i="29"/>
  <c r="E49" i="29"/>
  <c r="H49" i="29" s="1"/>
  <c r="F49" i="29"/>
  <c r="G49" i="29"/>
  <c r="J49" i="29"/>
  <c r="L49" i="29"/>
  <c r="N49" i="29"/>
  <c r="I50" i="29"/>
  <c r="K50" i="29"/>
  <c r="L50" i="29"/>
  <c r="M50" i="29"/>
  <c r="N50" i="29"/>
  <c r="D51" i="29"/>
  <c r="D50" i="29" s="1"/>
  <c r="F50" i="29" s="1"/>
  <c r="E51" i="29"/>
  <c r="F51" i="29"/>
  <c r="G51" i="29"/>
  <c r="H51" i="29"/>
  <c r="J51" i="29"/>
  <c r="L51" i="29"/>
  <c r="N51" i="29"/>
  <c r="A52" i="29"/>
  <c r="A53" i="29" s="1"/>
  <c r="D52" i="29"/>
  <c r="E52" i="29"/>
  <c r="H52" i="29" s="1"/>
  <c r="F52" i="29"/>
  <c r="G52" i="29"/>
  <c r="J52" i="29" s="1"/>
  <c r="L52" i="29"/>
  <c r="N52" i="29"/>
  <c r="D53" i="29"/>
  <c r="E53" i="29"/>
  <c r="F53" i="29"/>
  <c r="G53" i="29"/>
  <c r="H53" i="29"/>
  <c r="J53" i="29"/>
  <c r="L53" i="29"/>
  <c r="N53" i="29"/>
  <c r="A54" i="29"/>
  <c r="I54" i="29"/>
  <c r="L54" i="29" s="1"/>
  <c r="K54" i="29"/>
  <c r="N54" i="29" s="1"/>
  <c r="M54" i="29"/>
  <c r="A55" i="29"/>
  <c r="A56" i="29" s="1"/>
  <c r="D55" i="29"/>
  <c r="E55" i="29"/>
  <c r="H55" i="29" s="1"/>
  <c r="F55" i="29"/>
  <c r="G55" i="29"/>
  <c r="J55" i="29" s="1"/>
  <c r="L55" i="29"/>
  <c r="N55" i="29"/>
  <c r="D56" i="29"/>
  <c r="E56" i="29"/>
  <c r="F56" i="29"/>
  <c r="G56" i="29"/>
  <c r="H56" i="29"/>
  <c r="J56" i="29"/>
  <c r="L56" i="29"/>
  <c r="N56" i="29"/>
  <c r="A57" i="29"/>
  <c r="I57" i="29"/>
  <c r="L57" i="29" s="1"/>
  <c r="K57" i="29"/>
  <c r="N57" i="29" s="1"/>
  <c r="M57" i="29"/>
  <c r="A58" i="29"/>
  <c r="A59" i="29" s="1"/>
  <c r="D58" i="29"/>
  <c r="E58" i="29"/>
  <c r="H58" i="29" s="1"/>
  <c r="F58" i="29"/>
  <c r="G58" i="29"/>
  <c r="J58" i="29" s="1"/>
  <c r="L58" i="29"/>
  <c r="N58" i="29"/>
  <c r="D59" i="29"/>
  <c r="E59" i="29"/>
  <c r="F59" i="29"/>
  <c r="G59" i="29"/>
  <c r="H59" i="29"/>
  <c r="J59" i="29"/>
  <c r="L59" i="29"/>
  <c r="N59" i="29"/>
  <c r="A60" i="29"/>
  <c r="A61" i="29" s="1"/>
  <c r="D60" i="29"/>
  <c r="E60" i="29"/>
  <c r="H60" i="29" s="1"/>
  <c r="F60" i="29"/>
  <c r="G60" i="29"/>
  <c r="J60" i="29" s="1"/>
  <c r="L60" i="29"/>
  <c r="N60" i="29"/>
  <c r="D61" i="29"/>
  <c r="E61" i="29"/>
  <c r="F61" i="29"/>
  <c r="G61" i="29"/>
  <c r="H61" i="29"/>
  <c r="J61" i="29"/>
  <c r="L61" i="29"/>
  <c r="N61" i="29"/>
  <c r="A62" i="29"/>
  <c r="A63" i="29" s="1"/>
  <c r="D62" i="29"/>
  <c r="E62" i="29"/>
  <c r="H62" i="29" s="1"/>
  <c r="F62" i="29"/>
  <c r="G62" i="29"/>
  <c r="J62" i="29" s="1"/>
  <c r="L62" i="29"/>
  <c r="N62" i="29"/>
  <c r="D63" i="29"/>
  <c r="E63" i="29"/>
  <c r="F63" i="29"/>
  <c r="G63" i="29"/>
  <c r="H63" i="29"/>
  <c r="J63" i="29"/>
  <c r="L63" i="29"/>
  <c r="N63" i="29"/>
  <c r="A64" i="29"/>
  <c r="I64" i="29"/>
  <c r="L64" i="29" s="1"/>
  <c r="K64" i="29"/>
  <c r="N64" i="29" s="1"/>
  <c r="M64" i="29"/>
  <c r="A65" i="29"/>
  <c r="A66" i="29" s="1"/>
  <c r="D65" i="29"/>
  <c r="E65" i="29"/>
  <c r="H65" i="29" s="1"/>
  <c r="F65" i="29"/>
  <c r="G65" i="29"/>
  <c r="J65" i="29" s="1"/>
  <c r="L65" i="29"/>
  <c r="N65" i="29"/>
  <c r="D66" i="29"/>
  <c r="E66" i="29"/>
  <c r="F66" i="29"/>
  <c r="G66" i="29"/>
  <c r="H66" i="29"/>
  <c r="J66" i="29"/>
  <c r="L66" i="29"/>
  <c r="N66" i="29"/>
  <c r="A67" i="29"/>
  <c r="I67" i="29"/>
  <c r="L67" i="29" s="1"/>
  <c r="K67" i="29"/>
  <c r="N67" i="29" s="1"/>
  <c r="M67" i="29"/>
  <c r="A68" i="29"/>
  <c r="A69" i="29" s="1"/>
  <c r="D68" i="29"/>
  <c r="E68" i="29"/>
  <c r="H68" i="29" s="1"/>
  <c r="F68" i="29"/>
  <c r="G68" i="29"/>
  <c r="J68" i="29" s="1"/>
  <c r="L68" i="29"/>
  <c r="N68" i="29"/>
  <c r="D69" i="29"/>
  <c r="E69" i="29"/>
  <c r="F69" i="29"/>
  <c r="G69" i="29"/>
  <c r="H69" i="29"/>
  <c r="J69" i="29"/>
  <c r="L69" i="29"/>
  <c r="N69" i="29"/>
  <c r="A70" i="29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I70" i="29"/>
  <c r="K70" i="29"/>
  <c r="L70" i="29"/>
  <c r="M70" i="29"/>
  <c r="N70" i="29"/>
  <c r="D71" i="29"/>
  <c r="D70" i="29" s="1"/>
  <c r="F70" i="29" s="1"/>
  <c r="E71" i="29"/>
  <c r="E70" i="29" s="1"/>
  <c r="H70" i="29" s="1"/>
  <c r="F71" i="29"/>
  <c r="G71" i="29"/>
  <c r="G70" i="29" s="1"/>
  <c r="J70" i="29" s="1"/>
  <c r="H71" i="29"/>
  <c r="J71" i="29"/>
  <c r="L71" i="29"/>
  <c r="N71" i="29"/>
  <c r="D72" i="29"/>
  <c r="E72" i="29"/>
  <c r="H72" i="29" s="1"/>
  <c r="F72" i="29"/>
  <c r="G72" i="29"/>
  <c r="J72" i="29"/>
  <c r="L72" i="29"/>
  <c r="N72" i="29"/>
  <c r="I73" i="29"/>
  <c r="K73" i="29"/>
  <c r="L73" i="29"/>
  <c r="M73" i="29"/>
  <c r="N73" i="29"/>
  <c r="D74" i="29"/>
  <c r="D73" i="29" s="1"/>
  <c r="F73" i="29" s="1"/>
  <c r="E74" i="29"/>
  <c r="E73" i="29" s="1"/>
  <c r="H73" i="29" s="1"/>
  <c r="F74" i="29"/>
  <c r="G74" i="29"/>
  <c r="G73" i="29" s="1"/>
  <c r="J73" i="29" s="1"/>
  <c r="H74" i="29"/>
  <c r="J74" i="29"/>
  <c r="L74" i="29"/>
  <c r="N74" i="29"/>
  <c r="D75" i="29"/>
  <c r="E75" i="29"/>
  <c r="H75" i="29" s="1"/>
  <c r="F75" i="29"/>
  <c r="G75" i="29"/>
  <c r="J75" i="29"/>
  <c r="L75" i="29"/>
  <c r="N75" i="29"/>
  <c r="D76" i="29"/>
  <c r="E76" i="29"/>
  <c r="F76" i="29"/>
  <c r="G76" i="29"/>
  <c r="H76" i="29"/>
  <c r="J76" i="29"/>
  <c r="L76" i="29"/>
  <c r="N76" i="29"/>
  <c r="D77" i="29"/>
  <c r="E77" i="29"/>
  <c r="H77" i="29" s="1"/>
  <c r="F77" i="29"/>
  <c r="G77" i="29"/>
  <c r="J77" i="29"/>
  <c r="L77" i="29"/>
  <c r="N77" i="29"/>
  <c r="D78" i="29"/>
  <c r="E78" i="29"/>
  <c r="F78" i="29"/>
  <c r="G78" i="29"/>
  <c r="H78" i="29"/>
  <c r="J78" i="29"/>
  <c r="L78" i="29"/>
  <c r="N78" i="29"/>
  <c r="D80" i="29"/>
  <c r="E80" i="29"/>
  <c r="H80" i="29" s="1"/>
  <c r="F80" i="29"/>
  <c r="G80" i="29"/>
  <c r="J80" i="29" s="1"/>
  <c r="F81" i="29"/>
  <c r="H81" i="29"/>
  <c r="I81" i="29"/>
  <c r="J81" i="29"/>
  <c r="K81" i="29"/>
  <c r="L81" i="29"/>
  <c r="M81" i="29"/>
  <c r="N81" i="29"/>
  <c r="F82" i="29"/>
  <c r="H82" i="29"/>
  <c r="I82" i="29"/>
  <c r="L82" i="29" s="1"/>
  <c r="J82" i="29"/>
  <c r="K82" i="29"/>
  <c r="N82" i="29" s="1"/>
  <c r="M82" i="29"/>
  <c r="M80" i="29" s="1"/>
  <c r="F83" i="29"/>
  <c r="H83" i="29"/>
  <c r="I83" i="29"/>
  <c r="J83" i="29"/>
  <c r="K83" i="29"/>
  <c r="L83" i="29"/>
  <c r="M83" i="29"/>
  <c r="N83" i="29"/>
  <c r="F84" i="29"/>
  <c r="H84" i="29"/>
  <c r="I84" i="29"/>
  <c r="L84" i="29" s="1"/>
  <c r="J84" i="29"/>
  <c r="K84" i="29"/>
  <c r="N84" i="29" s="1"/>
  <c r="M84" i="29"/>
  <c r="F85" i="29"/>
  <c r="H85" i="29"/>
  <c r="I85" i="29"/>
  <c r="J85" i="29"/>
  <c r="K85" i="29"/>
  <c r="L85" i="29"/>
  <c r="M85" i="29"/>
  <c r="N85" i="29"/>
  <c r="D86" i="29"/>
  <c r="E86" i="29"/>
  <c r="F86" i="29"/>
  <c r="G86" i="29"/>
  <c r="H86" i="29"/>
  <c r="J86" i="29"/>
  <c r="F87" i="29"/>
  <c r="H87" i="29"/>
  <c r="I87" i="29"/>
  <c r="J87" i="29"/>
  <c r="K87" i="29"/>
  <c r="M87" i="29"/>
  <c r="A88" i="29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F88" i="29"/>
  <c r="H88" i="29"/>
  <c r="I88" i="29"/>
  <c r="J88" i="29"/>
  <c r="K88" i="29"/>
  <c r="L88" i="29"/>
  <c r="M88" i="29"/>
  <c r="N88" i="29"/>
  <c r="F89" i="29"/>
  <c r="H89" i="29"/>
  <c r="I89" i="29"/>
  <c r="L89" i="29" s="1"/>
  <c r="J89" i="29"/>
  <c r="K89" i="29"/>
  <c r="N89" i="29" s="1"/>
  <c r="M89" i="29"/>
  <c r="D90" i="29"/>
  <c r="E90" i="29"/>
  <c r="H90" i="29" s="1"/>
  <c r="F90" i="29"/>
  <c r="G90" i="29"/>
  <c r="J90" i="29" s="1"/>
  <c r="M90" i="29"/>
  <c r="F91" i="29"/>
  <c r="H91" i="29"/>
  <c r="I91" i="29"/>
  <c r="J91" i="29"/>
  <c r="K91" i="29"/>
  <c r="L91" i="29"/>
  <c r="M91" i="29"/>
  <c r="N91" i="29"/>
  <c r="F92" i="29"/>
  <c r="H92" i="29"/>
  <c r="I92" i="29"/>
  <c r="L92" i="29" s="1"/>
  <c r="J92" i="29"/>
  <c r="K92" i="29"/>
  <c r="N92" i="29" s="1"/>
  <c r="M92" i="29"/>
  <c r="D93" i="29"/>
  <c r="E93" i="29"/>
  <c r="H93" i="29" s="1"/>
  <c r="F93" i="29"/>
  <c r="G93" i="29"/>
  <c r="J93" i="29" s="1"/>
  <c r="F94" i="29"/>
  <c r="H94" i="29"/>
  <c r="I94" i="29"/>
  <c r="J94" i="29"/>
  <c r="K94" i="29"/>
  <c r="L94" i="29"/>
  <c r="M94" i="29"/>
  <c r="N94" i="29"/>
  <c r="F95" i="29"/>
  <c r="H95" i="29"/>
  <c r="I95" i="29"/>
  <c r="L95" i="29" s="1"/>
  <c r="J95" i="29"/>
  <c r="K95" i="29"/>
  <c r="N95" i="29" s="1"/>
  <c r="M95" i="29"/>
  <c r="M93" i="29" s="1"/>
  <c r="F96" i="29"/>
  <c r="H96" i="29"/>
  <c r="I96" i="29"/>
  <c r="J96" i="29"/>
  <c r="K96" i="29"/>
  <c r="L96" i="29"/>
  <c r="M96" i="29"/>
  <c r="N96" i="29"/>
  <c r="F97" i="29"/>
  <c r="H97" i="29"/>
  <c r="I97" i="29"/>
  <c r="L97" i="29" s="1"/>
  <c r="J97" i="29"/>
  <c r="K97" i="29"/>
  <c r="N97" i="29" s="1"/>
  <c r="M97" i="29"/>
  <c r="F98" i="29"/>
  <c r="H98" i="29"/>
  <c r="I98" i="29"/>
  <c r="J98" i="29"/>
  <c r="K98" i="29"/>
  <c r="L98" i="29"/>
  <c r="M98" i="29"/>
  <c r="N98" i="29"/>
  <c r="F99" i="29"/>
  <c r="H99" i="29"/>
  <c r="I99" i="29"/>
  <c r="L99" i="29" s="1"/>
  <c r="J99" i="29"/>
  <c r="K99" i="29"/>
  <c r="N99" i="29" s="1"/>
  <c r="M99" i="29"/>
  <c r="D100" i="29"/>
  <c r="E100" i="29"/>
  <c r="H100" i="29" s="1"/>
  <c r="F100" i="29"/>
  <c r="G100" i="29"/>
  <c r="J100" i="29" s="1"/>
  <c r="M100" i="29"/>
  <c r="F101" i="29"/>
  <c r="H101" i="29"/>
  <c r="I101" i="29"/>
  <c r="J101" i="29"/>
  <c r="K101" i="29"/>
  <c r="L101" i="29"/>
  <c r="M101" i="29"/>
  <c r="N101" i="29"/>
  <c r="F102" i="29"/>
  <c r="H102" i="29"/>
  <c r="I102" i="29"/>
  <c r="L102" i="29" s="1"/>
  <c r="J102" i="29"/>
  <c r="K102" i="29"/>
  <c r="N102" i="29" s="1"/>
  <c r="M102" i="29"/>
  <c r="D103" i="29"/>
  <c r="E103" i="29"/>
  <c r="H103" i="29" s="1"/>
  <c r="F103" i="29"/>
  <c r="G103" i="29"/>
  <c r="J103" i="29" s="1"/>
  <c r="K103" i="29"/>
  <c r="N103" i="29" s="1"/>
  <c r="F104" i="29"/>
  <c r="H104" i="29"/>
  <c r="I104" i="29"/>
  <c r="J104" i="29"/>
  <c r="K104" i="29"/>
  <c r="L104" i="29"/>
  <c r="M104" i="29"/>
  <c r="N104" i="29"/>
  <c r="F105" i="29"/>
  <c r="H105" i="29"/>
  <c r="I105" i="29"/>
  <c r="L105" i="29" s="1"/>
  <c r="J105" i="29"/>
  <c r="K105" i="29"/>
  <c r="N105" i="29" s="1"/>
  <c r="M105" i="29"/>
  <c r="M103" i="29" s="1"/>
  <c r="D106" i="29"/>
  <c r="E106" i="29"/>
  <c r="H106" i="29" s="1"/>
  <c r="F106" i="29"/>
  <c r="G106" i="29"/>
  <c r="J106" i="29" s="1"/>
  <c r="M106" i="29"/>
  <c r="F107" i="29"/>
  <c r="H107" i="29"/>
  <c r="I107" i="29"/>
  <c r="J107" i="29"/>
  <c r="K107" i="29"/>
  <c r="L107" i="29"/>
  <c r="M107" i="29"/>
  <c r="N107" i="29"/>
  <c r="F108" i="29"/>
  <c r="H108" i="29"/>
  <c r="I108" i="29"/>
  <c r="L108" i="29" s="1"/>
  <c r="J108" i="29"/>
  <c r="K108" i="29"/>
  <c r="N108" i="29" s="1"/>
  <c r="M108" i="29"/>
  <c r="D109" i="29"/>
  <c r="E109" i="29"/>
  <c r="H109" i="29" s="1"/>
  <c r="F109" i="29"/>
  <c r="G109" i="29"/>
  <c r="J109" i="29" s="1"/>
  <c r="K109" i="29"/>
  <c r="N109" i="29" s="1"/>
  <c r="F110" i="29"/>
  <c r="H110" i="29"/>
  <c r="I110" i="29"/>
  <c r="J110" i="29"/>
  <c r="K110" i="29"/>
  <c r="L110" i="29"/>
  <c r="M110" i="29"/>
  <c r="N110" i="29"/>
  <c r="F111" i="29"/>
  <c r="H111" i="29"/>
  <c r="I111" i="29"/>
  <c r="L111" i="29" s="1"/>
  <c r="J111" i="29"/>
  <c r="K111" i="29"/>
  <c r="N111" i="29" s="1"/>
  <c r="M111" i="29"/>
  <c r="M109" i="29" s="1"/>
  <c r="F112" i="29"/>
  <c r="H112" i="29"/>
  <c r="I112" i="29"/>
  <c r="J112" i="29"/>
  <c r="K112" i="29"/>
  <c r="L112" i="29"/>
  <c r="M112" i="29"/>
  <c r="N112" i="29"/>
  <c r="F113" i="29"/>
  <c r="H113" i="29"/>
  <c r="I113" i="29"/>
  <c r="L113" i="29" s="1"/>
  <c r="J113" i="29"/>
  <c r="K113" i="29"/>
  <c r="N113" i="29" s="1"/>
  <c r="M113" i="29"/>
  <c r="F114" i="29"/>
  <c r="H114" i="29"/>
  <c r="I114" i="29"/>
  <c r="J114" i="29"/>
  <c r="K114" i="29"/>
  <c r="L114" i="29"/>
  <c r="M114" i="29"/>
  <c r="N114" i="29"/>
  <c r="F116" i="29"/>
  <c r="H116" i="29"/>
  <c r="D117" i="29"/>
  <c r="E117" i="29"/>
  <c r="G117" i="29"/>
  <c r="J117" i="29" s="1"/>
  <c r="H117" i="29"/>
  <c r="I117" i="29"/>
  <c r="L117" i="29" s="1"/>
  <c r="H118" i="29"/>
  <c r="J118" i="29"/>
  <c r="L118" i="29"/>
  <c r="N118" i="29"/>
  <c r="F119" i="29"/>
  <c r="H119" i="29"/>
  <c r="K8" i="39" l="1"/>
  <c r="N8" i="39" s="1"/>
  <c r="I8" i="39"/>
  <c r="L8" i="39" s="1"/>
  <c r="E8" i="39"/>
  <c r="C8" i="39"/>
  <c r="H8" i="39" s="1"/>
  <c r="J41" i="39"/>
  <c r="J36" i="39"/>
  <c r="J32" i="39"/>
  <c r="J24" i="39"/>
  <c r="J15" i="39"/>
  <c r="J10" i="39"/>
  <c r="G6" i="38"/>
  <c r="J6" i="38" s="1"/>
  <c r="K20" i="38"/>
  <c r="N20" i="38" s="1"/>
  <c r="M16" i="38"/>
  <c r="M20" i="38" s="1"/>
  <c r="K27" i="38"/>
  <c r="N27" i="38" s="1"/>
  <c r="M23" i="38"/>
  <c r="M27" i="38" s="1"/>
  <c r="K13" i="38"/>
  <c r="M9" i="38"/>
  <c r="M13" i="38" s="1"/>
  <c r="M6" i="38" s="1"/>
  <c r="I27" i="38"/>
  <c r="L27" i="38" s="1"/>
  <c r="I20" i="38"/>
  <c r="L20" i="38" s="1"/>
  <c r="I13" i="38"/>
  <c r="I6" i="37"/>
  <c r="L6" i="37" s="1"/>
  <c r="L15" i="37"/>
  <c r="I18" i="36"/>
  <c r="G19" i="36"/>
  <c r="G24" i="36" s="1"/>
  <c r="J24" i="36" s="1"/>
  <c r="J18" i="36"/>
  <c r="N15" i="36"/>
  <c r="J15" i="36"/>
  <c r="I10" i="36"/>
  <c r="I15" i="36" s="1"/>
  <c r="H12" i="35"/>
  <c r="E7" i="35"/>
  <c r="F12" i="35"/>
  <c r="C7" i="35"/>
  <c r="G11" i="34"/>
  <c r="I11" i="34" s="1"/>
  <c r="K11" i="34" s="1"/>
  <c r="M11" i="34" s="1"/>
  <c r="G7" i="34"/>
  <c r="I10" i="34"/>
  <c r="B11" i="35"/>
  <c r="G10" i="33"/>
  <c r="G18" i="33" s="1"/>
  <c r="J18" i="33" s="1"/>
  <c r="J7" i="33"/>
  <c r="I8" i="33"/>
  <c r="K8" i="32"/>
  <c r="I9" i="32"/>
  <c r="L9" i="32" s="1"/>
  <c r="K10" i="32" s="1"/>
  <c r="I11" i="32"/>
  <c r="G13" i="32"/>
  <c r="J13" i="32" s="1"/>
  <c r="I8" i="31"/>
  <c r="G9" i="31"/>
  <c r="K9" i="30"/>
  <c r="I17" i="30"/>
  <c r="L17" i="30" s="1"/>
  <c r="K16" i="30"/>
  <c r="J17" i="30"/>
  <c r="I16" i="30"/>
  <c r="I106" i="29"/>
  <c r="L106" i="29" s="1"/>
  <c r="I100" i="29"/>
  <c r="L100" i="29" s="1"/>
  <c r="K93" i="29"/>
  <c r="N93" i="29" s="1"/>
  <c r="I90" i="29"/>
  <c r="L90" i="29" s="1"/>
  <c r="K86" i="29"/>
  <c r="N86" i="29" s="1"/>
  <c r="N87" i="29"/>
  <c r="I86" i="29"/>
  <c r="L86" i="29" s="1"/>
  <c r="L87" i="29"/>
  <c r="D79" i="29"/>
  <c r="J44" i="29"/>
  <c r="K117" i="29"/>
  <c r="I109" i="29"/>
  <c r="L109" i="29" s="1"/>
  <c r="K106" i="29"/>
  <c r="N106" i="29" s="1"/>
  <c r="I103" i="29"/>
  <c r="L103" i="29" s="1"/>
  <c r="K100" i="29"/>
  <c r="N100" i="29" s="1"/>
  <c r="I93" i="29"/>
  <c r="L93" i="29" s="1"/>
  <c r="K90" i="29"/>
  <c r="N90" i="29" s="1"/>
  <c r="M86" i="29"/>
  <c r="M79" i="29" s="1"/>
  <c r="M115" i="29" s="1"/>
  <c r="K80" i="29"/>
  <c r="I80" i="29"/>
  <c r="G79" i="29"/>
  <c r="E79" i="29"/>
  <c r="G67" i="29"/>
  <c r="J67" i="29" s="1"/>
  <c r="G64" i="29"/>
  <c r="J64" i="29" s="1"/>
  <c r="G57" i="29"/>
  <c r="J57" i="29" s="1"/>
  <c r="G54" i="29"/>
  <c r="J54" i="29" s="1"/>
  <c r="D43" i="29"/>
  <c r="F43" i="29" s="1"/>
  <c r="F44" i="29"/>
  <c r="I43" i="29"/>
  <c r="L43" i="29" s="1"/>
  <c r="M7" i="29"/>
  <c r="I7" i="29"/>
  <c r="L7" i="29" s="1"/>
  <c r="L8" i="29"/>
  <c r="D67" i="29"/>
  <c r="F67" i="29" s="1"/>
  <c r="E67" i="29"/>
  <c r="H67" i="29" s="1"/>
  <c r="D64" i="29"/>
  <c r="F64" i="29" s="1"/>
  <c r="E64" i="29"/>
  <c r="H64" i="29" s="1"/>
  <c r="D57" i="29"/>
  <c r="F57" i="29" s="1"/>
  <c r="E57" i="29"/>
  <c r="H57" i="29" s="1"/>
  <c r="D54" i="29"/>
  <c r="F54" i="29" s="1"/>
  <c r="E54" i="29"/>
  <c r="H54" i="29" s="1"/>
  <c r="G50" i="29"/>
  <c r="J50" i="29" s="1"/>
  <c r="E50" i="29"/>
  <c r="H50" i="29" s="1"/>
  <c r="K43" i="29"/>
  <c r="N43" i="29" s="1"/>
  <c r="K7" i="29"/>
  <c r="N7" i="29" s="1"/>
  <c r="N8" i="29"/>
  <c r="G7" i="29"/>
  <c r="J7" i="29" s="1"/>
  <c r="J8" i="29"/>
  <c r="E7" i="29"/>
  <c r="H7" i="29" s="1"/>
  <c r="H8" i="29"/>
  <c r="D7" i="28"/>
  <c r="F7" i="28" s="1"/>
  <c r="D8" i="28"/>
  <c r="E8" i="28"/>
  <c r="F8" i="28"/>
  <c r="G8" i="28"/>
  <c r="I8" i="28"/>
  <c r="K8" i="28"/>
  <c r="M8" i="28"/>
  <c r="F9" i="28"/>
  <c r="H9" i="28"/>
  <c r="J9" i="28"/>
  <c r="L9" i="28"/>
  <c r="N9" i="28"/>
  <c r="F10" i="28"/>
  <c r="H10" i="28"/>
  <c r="J10" i="28"/>
  <c r="L10" i="28"/>
  <c r="N10" i="28"/>
  <c r="F11" i="28"/>
  <c r="H11" i="28"/>
  <c r="J11" i="28"/>
  <c r="L11" i="28"/>
  <c r="N11" i="28"/>
  <c r="F12" i="28"/>
  <c r="H12" i="28"/>
  <c r="J12" i="28"/>
  <c r="L12" i="28"/>
  <c r="N12" i="28"/>
  <c r="F13" i="28"/>
  <c r="H13" i="28"/>
  <c r="J13" i="28"/>
  <c r="L13" i="28"/>
  <c r="N13" i="28"/>
  <c r="D14" i="28"/>
  <c r="E14" i="28"/>
  <c r="H14" i="28" s="1"/>
  <c r="F14" i="28"/>
  <c r="G14" i="28"/>
  <c r="J14" i="28" s="1"/>
  <c r="I14" i="28"/>
  <c r="L14" i="28" s="1"/>
  <c r="K14" i="28"/>
  <c r="N14" i="28" s="1"/>
  <c r="M14" i="28"/>
  <c r="F15" i="28"/>
  <c r="H15" i="28"/>
  <c r="J15" i="28"/>
  <c r="L15" i="28"/>
  <c r="N15" i="28"/>
  <c r="F16" i="28"/>
  <c r="H16" i="28"/>
  <c r="J16" i="28"/>
  <c r="L16" i="28"/>
  <c r="N16" i="28"/>
  <c r="F17" i="28"/>
  <c r="H17" i="28"/>
  <c r="J17" i="28"/>
  <c r="L17" i="28"/>
  <c r="N17" i="28"/>
  <c r="D18" i="28"/>
  <c r="E18" i="28"/>
  <c r="H18" i="28" s="1"/>
  <c r="F18" i="28"/>
  <c r="G18" i="28"/>
  <c r="J18" i="28" s="1"/>
  <c r="I18" i="28"/>
  <c r="L18" i="28" s="1"/>
  <c r="K18" i="28"/>
  <c r="N18" i="28" s="1"/>
  <c r="M18" i="28"/>
  <c r="F19" i="28"/>
  <c r="H19" i="28"/>
  <c r="J19" i="28"/>
  <c r="L19" i="28"/>
  <c r="N19" i="28"/>
  <c r="F20" i="28"/>
  <c r="H20" i="28"/>
  <c r="J20" i="28"/>
  <c r="L20" i="28"/>
  <c r="N20" i="28"/>
  <c r="D21" i="28"/>
  <c r="E21" i="28"/>
  <c r="F21" i="28"/>
  <c r="G21" i="28"/>
  <c r="H21" i="28"/>
  <c r="I21" i="28"/>
  <c r="J21" i="28"/>
  <c r="K21" i="28"/>
  <c r="L21" i="28"/>
  <c r="M21" i="28"/>
  <c r="N21" i="28"/>
  <c r="F22" i="28"/>
  <c r="H22" i="28"/>
  <c r="J22" i="28"/>
  <c r="L22" i="28"/>
  <c r="N22" i="28"/>
  <c r="F23" i="28"/>
  <c r="H23" i="28"/>
  <c r="J23" i="28"/>
  <c r="L23" i="28"/>
  <c r="N23" i="28"/>
  <c r="F24" i="28"/>
  <c r="H24" i="28"/>
  <c r="J24" i="28"/>
  <c r="L24" i="28"/>
  <c r="N24" i="28"/>
  <c r="F25" i="28"/>
  <c r="H25" i="28"/>
  <c r="J25" i="28"/>
  <c r="L25" i="28"/>
  <c r="N25" i="28"/>
  <c r="F26" i="28"/>
  <c r="H26" i="28"/>
  <c r="J26" i="28"/>
  <c r="L26" i="28"/>
  <c r="N26" i="28"/>
  <c r="F27" i="28"/>
  <c r="H27" i="28"/>
  <c r="J27" i="28"/>
  <c r="L27" i="28"/>
  <c r="N27" i="28"/>
  <c r="D28" i="28"/>
  <c r="E28" i="28"/>
  <c r="H28" i="28" s="1"/>
  <c r="F28" i="28"/>
  <c r="G28" i="28"/>
  <c r="J28" i="28" s="1"/>
  <c r="I28" i="28"/>
  <c r="L28" i="28" s="1"/>
  <c r="K28" i="28"/>
  <c r="N28" i="28" s="1"/>
  <c r="M28" i="28"/>
  <c r="F29" i="28"/>
  <c r="H29" i="28"/>
  <c r="J29" i="28"/>
  <c r="L29" i="28"/>
  <c r="N29" i="28"/>
  <c r="F30" i="28"/>
  <c r="H30" i="28"/>
  <c r="J30" i="28"/>
  <c r="L30" i="28"/>
  <c r="N30" i="28"/>
  <c r="D31" i="28"/>
  <c r="E31" i="28"/>
  <c r="F31" i="28"/>
  <c r="G31" i="28"/>
  <c r="H31" i="28"/>
  <c r="I31" i="28"/>
  <c r="J31" i="28"/>
  <c r="K31" i="28"/>
  <c r="L31" i="28"/>
  <c r="M31" i="28"/>
  <c r="N31" i="28"/>
  <c r="F32" i="28"/>
  <c r="H32" i="28"/>
  <c r="J32" i="28"/>
  <c r="L32" i="28"/>
  <c r="N32" i="28"/>
  <c r="F33" i="28"/>
  <c r="H33" i="28"/>
  <c r="J33" i="28"/>
  <c r="L33" i="28"/>
  <c r="N33" i="28"/>
  <c r="D34" i="28"/>
  <c r="E34" i="28"/>
  <c r="H34" i="28" s="1"/>
  <c r="F34" i="28"/>
  <c r="G34" i="28"/>
  <c r="J34" i="28" s="1"/>
  <c r="I34" i="28"/>
  <c r="L34" i="28" s="1"/>
  <c r="K34" i="28"/>
  <c r="N34" i="28" s="1"/>
  <c r="M34" i="28"/>
  <c r="F35" i="28"/>
  <c r="H35" i="28"/>
  <c r="J35" i="28"/>
  <c r="L35" i="28"/>
  <c r="N35" i="28"/>
  <c r="F36" i="28"/>
  <c r="H36" i="28"/>
  <c r="J36" i="28"/>
  <c r="L36" i="28"/>
  <c r="N36" i="28"/>
  <c r="D37" i="28"/>
  <c r="E37" i="28"/>
  <c r="F37" i="28"/>
  <c r="G37" i="28"/>
  <c r="H37" i="28"/>
  <c r="I37" i="28"/>
  <c r="J37" i="28"/>
  <c r="K37" i="28"/>
  <c r="L37" i="28"/>
  <c r="M37" i="28"/>
  <c r="N37" i="28"/>
  <c r="F38" i="28"/>
  <c r="H38" i="28"/>
  <c r="J38" i="28"/>
  <c r="L38" i="28"/>
  <c r="N38" i="28"/>
  <c r="F39" i="28"/>
  <c r="H39" i="28"/>
  <c r="J39" i="28"/>
  <c r="L39" i="28"/>
  <c r="N39" i="28"/>
  <c r="F40" i="28"/>
  <c r="H40" i="28"/>
  <c r="J40" i="28"/>
  <c r="L40" i="28"/>
  <c r="N40" i="28"/>
  <c r="F41" i="28"/>
  <c r="H41" i="28"/>
  <c r="J41" i="28"/>
  <c r="L41" i="28"/>
  <c r="N41" i="28"/>
  <c r="F42" i="28"/>
  <c r="H42" i="28"/>
  <c r="J42" i="28"/>
  <c r="L42" i="28"/>
  <c r="N42" i="28"/>
  <c r="A43" i="28"/>
  <c r="A44" i="28"/>
  <c r="E44" i="28"/>
  <c r="H44" i="28" s="1"/>
  <c r="G44" i="28"/>
  <c r="J44" i="28" s="1"/>
  <c r="I44" i="28"/>
  <c r="L44" i="28" s="1"/>
  <c r="K44" i="28"/>
  <c r="N44" i="28" s="1"/>
  <c r="M44" i="28"/>
  <c r="M43" i="28" s="1"/>
  <c r="A45" i="28"/>
  <c r="D45" i="28"/>
  <c r="D44" i="28" s="1"/>
  <c r="E45" i="28"/>
  <c r="F45" i="28"/>
  <c r="H45" i="28"/>
  <c r="J45" i="28"/>
  <c r="L45" i="28"/>
  <c r="N45" i="28"/>
  <c r="A46" i="28"/>
  <c r="D46" i="28"/>
  <c r="E46" i="28"/>
  <c r="F46" i="28"/>
  <c r="H46" i="28"/>
  <c r="J46" i="28"/>
  <c r="L46" i="28"/>
  <c r="N46" i="28"/>
  <c r="A47" i="28"/>
  <c r="D47" i="28"/>
  <c r="E47" i="28"/>
  <c r="F47" i="28"/>
  <c r="H47" i="28"/>
  <c r="J47" i="28"/>
  <c r="L47" i="28"/>
  <c r="N47" i="28"/>
  <c r="A48" i="28"/>
  <c r="D48" i="28"/>
  <c r="E48" i="28"/>
  <c r="F48" i="28"/>
  <c r="H48" i="28"/>
  <c r="J48" i="28"/>
  <c r="L48" i="28"/>
  <c r="N48" i="28"/>
  <c r="A49" i="28"/>
  <c r="D49" i="28"/>
  <c r="E49" i="28"/>
  <c r="F49" i="28"/>
  <c r="H49" i="28"/>
  <c r="J49" i="28"/>
  <c r="L49" i="28"/>
  <c r="N49" i="28"/>
  <c r="A50" i="28"/>
  <c r="E50" i="28"/>
  <c r="H50" i="28" s="1"/>
  <c r="G50" i="28"/>
  <c r="J50" i="28" s="1"/>
  <c r="I50" i="28"/>
  <c r="L50" i="28" s="1"/>
  <c r="K50" i="28"/>
  <c r="N50" i="28" s="1"/>
  <c r="M50" i="28"/>
  <c r="A51" i="28"/>
  <c r="D51" i="28"/>
  <c r="D50" i="28" s="1"/>
  <c r="F50" i="28" s="1"/>
  <c r="E51" i="28"/>
  <c r="F51" i="28"/>
  <c r="H51" i="28"/>
  <c r="J51" i="28"/>
  <c r="L51" i="28"/>
  <c r="N51" i="28"/>
  <c r="A52" i="28"/>
  <c r="D52" i="28"/>
  <c r="E52" i="28"/>
  <c r="F52" i="28"/>
  <c r="H52" i="28"/>
  <c r="J52" i="28"/>
  <c r="L52" i="28"/>
  <c r="N52" i="28"/>
  <c r="A53" i="28"/>
  <c r="D53" i="28"/>
  <c r="E53" i="28"/>
  <c r="F53" i="28"/>
  <c r="H53" i="28"/>
  <c r="J53" i="28"/>
  <c r="L53" i="28"/>
  <c r="N53" i="28"/>
  <c r="A54" i="28"/>
  <c r="E54" i="28"/>
  <c r="H54" i="28" s="1"/>
  <c r="G54" i="28"/>
  <c r="J54" i="28" s="1"/>
  <c r="I54" i="28"/>
  <c r="L54" i="28" s="1"/>
  <c r="K54" i="28"/>
  <c r="N54" i="28" s="1"/>
  <c r="M54" i="28"/>
  <c r="A55" i="28"/>
  <c r="D55" i="28"/>
  <c r="D54" i="28" s="1"/>
  <c r="F54" i="28" s="1"/>
  <c r="E55" i="28"/>
  <c r="F55" i="28"/>
  <c r="H55" i="28"/>
  <c r="J55" i="28"/>
  <c r="L55" i="28"/>
  <c r="N55" i="28"/>
  <c r="A56" i="28"/>
  <c r="D56" i="28"/>
  <c r="E56" i="28"/>
  <c r="F56" i="28"/>
  <c r="H56" i="28"/>
  <c r="J56" i="28"/>
  <c r="L56" i="28"/>
  <c r="N56" i="28"/>
  <c r="A57" i="28"/>
  <c r="E57" i="28"/>
  <c r="H57" i="28" s="1"/>
  <c r="G57" i="28"/>
  <c r="J57" i="28" s="1"/>
  <c r="I57" i="28"/>
  <c r="L57" i="28" s="1"/>
  <c r="K57" i="28"/>
  <c r="N57" i="28" s="1"/>
  <c r="M57" i="28"/>
  <c r="A58" i="28"/>
  <c r="D58" i="28"/>
  <c r="D57" i="28" s="1"/>
  <c r="F57" i="28" s="1"/>
  <c r="E58" i="28"/>
  <c r="F58" i="28"/>
  <c r="H58" i="28"/>
  <c r="J58" i="28"/>
  <c r="L58" i="28"/>
  <c r="N58" i="28"/>
  <c r="A59" i="28"/>
  <c r="D59" i="28"/>
  <c r="E59" i="28"/>
  <c r="F59" i="28"/>
  <c r="H59" i="28"/>
  <c r="J59" i="28"/>
  <c r="L59" i="28"/>
  <c r="N59" i="28"/>
  <c r="A60" i="28"/>
  <c r="D60" i="28"/>
  <c r="E60" i="28"/>
  <c r="F60" i="28"/>
  <c r="H60" i="28"/>
  <c r="J60" i="28"/>
  <c r="L60" i="28"/>
  <c r="N60" i="28"/>
  <c r="A61" i="28"/>
  <c r="D61" i="28"/>
  <c r="E61" i="28"/>
  <c r="F61" i="28"/>
  <c r="H61" i="28"/>
  <c r="J61" i="28"/>
  <c r="L61" i="28"/>
  <c r="N61" i="28"/>
  <c r="A62" i="28"/>
  <c r="D62" i="28"/>
  <c r="E62" i="28"/>
  <c r="F62" i="28"/>
  <c r="H62" i="28"/>
  <c r="J62" i="28"/>
  <c r="L62" i="28"/>
  <c r="N62" i="28"/>
  <c r="A63" i="28"/>
  <c r="D63" i="28"/>
  <c r="E63" i="28"/>
  <c r="F63" i="28"/>
  <c r="H63" i="28"/>
  <c r="J63" i="28"/>
  <c r="L63" i="28"/>
  <c r="N63" i="28"/>
  <c r="A64" i="28"/>
  <c r="E64" i="28"/>
  <c r="H64" i="28" s="1"/>
  <c r="G64" i="28"/>
  <c r="J64" i="28" s="1"/>
  <c r="I64" i="28"/>
  <c r="L64" i="28" s="1"/>
  <c r="K64" i="28"/>
  <c r="N64" i="28" s="1"/>
  <c r="M64" i="28"/>
  <c r="A65" i="28"/>
  <c r="D65" i="28"/>
  <c r="D64" i="28" s="1"/>
  <c r="F64" i="28" s="1"/>
  <c r="E65" i="28"/>
  <c r="F65" i="28"/>
  <c r="H65" i="28"/>
  <c r="J65" i="28"/>
  <c r="L65" i="28"/>
  <c r="N65" i="28"/>
  <c r="A66" i="28"/>
  <c r="D66" i="28"/>
  <c r="E66" i="28"/>
  <c r="F66" i="28"/>
  <c r="H66" i="28"/>
  <c r="J66" i="28"/>
  <c r="L66" i="28"/>
  <c r="N66" i="28"/>
  <c r="A67" i="28"/>
  <c r="E67" i="28"/>
  <c r="H67" i="28" s="1"/>
  <c r="G67" i="28"/>
  <c r="J67" i="28" s="1"/>
  <c r="I67" i="28"/>
  <c r="L67" i="28" s="1"/>
  <c r="K67" i="28"/>
  <c r="N67" i="28" s="1"/>
  <c r="M67" i="28"/>
  <c r="A68" i="28"/>
  <c r="D68" i="28"/>
  <c r="D67" i="28" s="1"/>
  <c r="F67" i="28" s="1"/>
  <c r="E68" i="28"/>
  <c r="F68" i="28"/>
  <c r="H68" i="28"/>
  <c r="J68" i="28"/>
  <c r="L68" i="28"/>
  <c r="N68" i="28"/>
  <c r="A69" i="28"/>
  <c r="D69" i="28"/>
  <c r="E69" i="28"/>
  <c r="F69" i="28"/>
  <c r="H69" i="28"/>
  <c r="J69" i="28"/>
  <c r="L69" i="28"/>
  <c r="N69" i="28"/>
  <c r="A70" i="28"/>
  <c r="E70" i="28"/>
  <c r="H70" i="28" s="1"/>
  <c r="G70" i="28"/>
  <c r="J70" i="28" s="1"/>
  <c r="I70" i="28"/>
  <c r="L70" i="28" s="1"/>
  <c r="K70" i="28"/>
  <c r="N70" i="28" s="1"/>
  <c r="M70" i="28"/>
  <c r="A71" i="28"/>
  <c r="D71" i="28"/>
  <c r="D70" i="28" s="1"/>
  <c r="F70" i="28" s="1"/>
  <c r="E71" i="28"/>
  <c r="F71" i="28"/>
  <c r="H71" i="28"/>
  <c r="J71" i="28"/>
  <c r="L71" i="28"/>
  <c r="N71" i="28"/>
  <c r="A72" i="28"/>
  <c r="D72" i="28"/>
  <c r="E72" i="28"/>
  <c r="F72" i="28"/>
  <c r="H72" i="28"/>
  <c r="J72" i="28"/>
  <c r="L72" i="28"/>
  <c r="N72" i="28"/>
  <c r="A73" i="28"/>
  <c r="E73" i="28"/>
  <c r="H73" i="28" s="1"/>
  <c r="G73" i="28"/>
  <c r="J73" i="28" s="1"/>
  <c r="I73" i="28"/>
  <c r="L73" i="28" s="1"/>
  <c r="K73" i="28"/>
  <c r="N73" i="28" s="1"/>
  <c r="M73" i="28"/>
  <c r="A74" i="28"/>
  <c r="D74" i="28"/>
  <c r="D73" i="28" s="1"/>
  <c r="F73" i="28" s="1"/>
  <c r="E74" i="28"/>
  <c r="F74" i="28"/>
  <c r="H74" i="28"/>
  <c r="J74" i="28"/>
  <c r="L74" i="28"/>
  <c r="N74" i="28"/>
  <c r="A75" i="28"/>
  <c r="D75" i="28"/>
  <c r="E75" i="28"/>
  <c r="F75" i="28"/>
  <c r="H75" i="28"/>
  <c r="J75" i="28"/>
  <c r="L75" i="28"/>
  <c r="N75" i="28"/>
  <c r="A76" i="28"/>
  <c r="D76" i="28"/>
  <c r="E76" i="28"/>
  <c r="F76" i="28"/>
  <c r="H76" i="28"/>
  <c r="J76" i="28"/>
  <c r="L76" i="28"/>
  <c r="N76" i="28"/>
  <c r="A77" i="28"/>
  <c r="D77" i="28"/>
  <c r="E77" i="28"/>
  <c r="F77" i="28"/>
  <c r="H77" i="28"/>
  <c r="J77" i="28"/>
  <c r="L77" i="28"/>
  <c r="N77" i="28"/>
  <c r="A78" i="28"/>
  <c r="D78" i="28"/>
  <c r="E78" i="28"/>
  <c r="F78" i="28"/>
  <c r="H78" i="28"/>
  <c r="J78" i="28"/>
  <c r="L78" i="28"/>
  <c r="N78" i="28"/>
  <c r="A79" i="28"/>
  <c r="E79" i="28"/>
  <c r="H79" i="28" s="1"/>
  <c r="A80" i="28"/>
  <c r="D80" i="28"/>
  <c r="E80" i="28"/>
  <c r="F80" i="28"/>
  <c r="H80" i="28"/>
  <c r="A81" i="28"/>
  <c r="F81" i="28"/>
  <c r="G81" i="28"/>
  <c r="G80" i="28" s="1"/>
  <c r="H81" i="28"/>
  <c r="I81" i="28"/>
  <c r="I80" i="28" s="1"/>
  <c r="J81" i="28"/>
  <c r="K81" i="28"/>
  <c r="K80" i="28" s="1"/>
  <c r="L81" i="28"/>
  <c r="M81" i="28"/>
  <c r="M80" i="28" s="1"/>
  <c r="N81" i="28"/>
  <c r="A82" i="28"/>
  <c r="F82" i="28"/>
  <c r="G82" i="28"/>
  <c r="H82" i="28"/>
  <c r="I82" i="28"/>
  <c r="J82" i="28"/>
  <c r="K82" i="28"/>
  <c r="L82" i="28"/>
  <c r="M82" i="28"/>
  <c r="N82" i="28"/>
  <c r="A83" i="28"/>
  <c r="F83" i="28"/>
  <c r="G83" i="28"/>
  <c r="H83" i="28"/>
  <c r="I83" i="28"/>
  <c r="J83" i="28"/>
  <c r="K83" i="28"/>
  <c r="L83" i="28"/>
  <c r="M83" i="28"/>
  <c r="N83" i="28"/>
  <c r="A84" i="28"/>
  <c r="F84" i="28"/>
  <c r="G84" i="28"/>
  <c r="H84" i="28"/>
  <c r="I84" i="28"/>
  <c r="J84" i="28"/>
  <c r="K84" i="28"/>
  <c r="L84" i="28"/>
  <c r="M84" i="28"/>
  <c r="N84" i="28"/>
  <c r="A85" i="28"/>
  <c r="F85" i="28"/>
  <c r="G85" i="28"/>
  <c r="H85" i="28"/>
  <c r="I85" i="28"/>
  <c r="J85" i="28"/>
  <c r="K85" i="28"/>
  <c r="L85" i="28"/>
  <c r="M85" i="28"/>
  <c r="N85" i="28"/>
  <c r="A86" i="28"/>
  <c r="D86" i="28"/>
  <c r="E86" i="28"/>
  <c r="F86" i="28"/>
  <c r="H86" i="28"/>
  <c r="A87" i="28"/>
  <c r="F87" i="28"/>
  <c r="G87" i="28"/>
  <c r="G86" i="28" s="1"/>
  <c r="J86" i="28" s="1"/>
  <c r="H87" i="28"/>
  <c r="I87" i="28"/>
  <c r="I86" i="28" s="1"/>
  <c r="L86" i="28" s="1"/>
  <c r="J87" i="28"/>
  <c r="K87" i="28"/>
  <c r="K86" i="28" s="1"/>
  <c r="N86" i="28" s="1"/>
  <c r="L87" i="28"/>
  <c r="M87" i="28"/>
  <c r="M86" i="28" s="1"/>
  <c r="N87" i="28"/>
  <c r="A88" i="28"/>
  <c r="F88" i="28"/>
  <c r="G88" i="28"/>
  <c r="H88" i="28"/>
  <c r="I88" i="28"/>
  <c r="J88" i="28"/>
  <c r="K88" i="28"/>
  <c r="L88" i="28"/>
  <c r="M88" i="28"/>
  <c r="N88" i="28"/>
  <c r="A89" i="28"/>
  <c r="F89" i="28"/>
  <c r="G89" i="28"/>
  <c r="H89" i="28"/>
  <c r="I89" i="28"/>
  <c r="J89" i="28"/>
  <c r="K89" i="28"/>
  <c r="L89" i="28"/>
  <c r="M89" i="28"/>
  <c r="N89" i="28"/>
  <c r="A90" i="28"/>
  <c r="D90" i="28"/>
  <c r="E90" i="28"/>
  <c r="F90" i="28"/>
  <c r="H90" i="28"/>
  <c r="A91" i="28"/>
  <c r="F91" i="28"/>
  <c r="G91" i="28"/>
  <c r="G90" i="28" s="1"/>
  <c r="J90" i="28" s="1"/>
  <c r="H91" i="28"/>
  <c r="I91" i="28"/>
  <c r="I90" i="28" s="1"/>
  <c r="L90" i="28" s="1"/>
  <c r="J91" i="28"/>
  <c r="K91" i="28"/>
  <c r="K90" i="28" s="1"/>
  <c r="N90" i="28" s="1"/>
  <c r="L91" i="28"/>
  <c r="M91" i="28"/>
  <c r="M90" i="28" s="1"/>
  <c r="N91" i="28"/>
  <c r="A92" i="28"/>
  <c r="F92" i="28"/>
  <c r="G92" i="28"/>
  <c r="H92" i="28"/>
  <c r="I92" i="28"/>
  <c r="J92" i="28"/>
  <c r="K92" i="28"/>
  <c r="L92" i="28"/>
  <c r="M92" i="28"/>
  <c r="N92" i="28"/>
  <c r="A93" i="28"/>
  <c r="D93" i="28"/>
  <c r="E93" i="28"/>
  <c r="F93" i="28"/>
  <c r="H93" i="28"/>
  <c r="A94" i="28"/>
  <c r="F94" i="28"/>
  <c r="G94" i="28"/>
  <c r="G93" i="28" s="1"/>
  <c r="J93" i="28" s="1"/>
  <c r="H94" i="28"/>
  <c r="I94" i="28"/>
  <c r="I93" i="28" s="1"/>
  <c r="L93" i="28" s="1"/>
  <c r="J94" i="28"/>
  <c r="K94" i="28"/>
  <c r="K93" i="28" s="1"/>
  <c r="N93" i="28" s="1"/>
  <c r="L94" i="28"/>
  <c r="M94" i="28"/>
  <c r="M93" i="28" s="1"/>
  <c r="N94" i="28"/>
  <c r="A95" i="28"/>
  <c r="F95" i="28"/>
  <c r="G95" i="28"/>
  <c r="H95" i="28"/>
  <c r="I95" i="28"/>
  <c r="J95" i="28"/>
  <c r="K95" i="28"/>
  <c r="L95" i="28"/>
  <c r="M95" i="28"/>
  <c r="N95" i="28"/>
  <c r="A96" i="28"/>
  <c r="F96" i="28"/>
  <c r="G96" i="28"/>
  <c r="H96" i="28"/>
  <c r="I96" i="28"/>
  <c r="J96" i="28"/>
  <c r="K96" i="28"/>
  <c r="L96" i="28"/>
  <c r="M96" i="28"/>
  <c r="N96" i="28"/>
  <c r="A97" i="28"/>
  <c r="F97" i="28"/>
  <c r="G97" i="28"/>
  <c r="H97" i="28"/>
  <c r="I97" i="28"/>
  <c r="J97" i="28"/>
  <c r="K97" i="28"/>
  <c r="L97" i="28"/>
  <c r="M97" i="28"/>
  <c r="N97" i="28"/>
  <c r="A98" i="28"/>
  <c r="F98" i="28"/>
  <c r="G98" i="28"/>
  <c r="H98" i="28"/>
  <c r="I98" i="28"/>
  <c r="J98" i="28"/>
  <c r="K98" i="28"/>
  <c r="L98" i="28"/>
  <c r="M98" i="28"/>
  <c r="N98" i="28"/>
  <c r="A99" i="28"/>
  <c r="F99" i="28"/>
  <c r="G99" i="28"/>
  <c r="H99" i="28"/>
  <c r="I99" i="28"/>
  <c r="J99" i="28"/>
  <c r="K99" i="28"/>
  <c r="L99" i="28"/>
  <c r="M99" i="28"/>
  <c r="N99" i="28"/>
  <c r="A100" i="28"/>
  <c r="D100" i="28"/>
  <c r="E100" i="28"/>
  <c r="F100" i="28"/>
  <c r="H100" i="28"/>
  <c r="A101" i="28"/>
  <c r="F101" i="28"/>
  <c r="G101" i="28"/>
  <c r="G100" i="28" s="1"/>
  <c r="J100" i="28" s="1"/>
  <c r="H101" i="28"/>
  <c r="I101" i="28"/>
  <c r="I100" i="28" s="1"/>
  <c r="L100" i="28" s="1"/>
  <c r="J101" i="28"/>
  <c r="K101" i="28"/>
  <c r="K100" i="28" s="1"/>
  <c r="N100" i="28" s="1"/>
  <c r="L101" i="28"/>
  <c r="M101" i="28"/>
  <c r="M100" i="28" s="1"/>
  <c r="N101" i="28"/>
  <c r="A102" i="28"/>
  <c r="F102" i="28"/>
  <c r="G102" i="28"/>
  <c r="H102" i="28"/>
  <c r="I102" i="28"/>
  <c r="J102" i="28"/>
  <c r="K102" i="28"/>
  <c r="L102" i="28"/>
  <c r="M102" i="28"/>
  <c r="N102" i="28"/>
  <c r="A103" i="28"/>
  <c r="D103" i="28"/>
  <c r="E103" i="28"/>
  <c r="F103" i="28"/>
  <c r="H103" i="28"/>
  <c r="A104" i="28"/>
  <c r="F104" i="28"/>
  <c r="G104" i="28"/>
  <c r="G103" i="28" s="1"/>
  <c r="J103" i="28" s="1"/>
  <c r="H104" i="28"/>
  <c r="I104" i="28"/>
  <c r="I103" i="28" s="1"/>
  <c r="L103" i="28" s="1"/>
  <c r="J104" i="28"/>
  <c r="K104" i="28"/>
  <c r="K103" i="28" s="1"/>
  <c r="N103" i="28" s="1"/>
  <c r="L104" i="28"/>
  <c r="M104" i="28"/>
  <c r="M103" i="28" s="1"/>
  <c r="N104" i="28"/>
  <c r="A105" i="28"/>
  <c r="F105" i="28"/>
  <c r="G105" i="28"/>
  <c r="H105" i="28"/>
  <c r="I105" i="28"/>
  <c r="J105" i="28"/>
  <c r="K105" i="28"/>
  <c r="L105" i="28"/>
  <c r="M105" i="28"/>
  <c r="N105" i="28"/>
  <c r="A106" i="28"/>
  <c r="D106" i="28"/>
  <c r="E106" i="28"/>
  <c r="F106" i="28"/>
  <c r="H106" i="28"/>
  <c r="A107" i="28"/>
  <c r="F107" i="28"/>
  <c r="G107" i="28"/>
  <c r="G106" i="28" s="1"/>
  <c r="J106" i="28" s="1"/>
  <c r="H107" i="28"/>
  <c r="I107" i="28"/>
  <c r="I106" i="28" s="1"/>
  <c r="L106" i="28" s="1"/>
  <c r="J107" i="28"/>
  <c r="K107" i="28"/>
  <c r="K106" i="28" s="1"/>
  <c r="N106" i="28" s="1"/>
  <c r="L107" i="28"/>
  <c r="M107" i="28"/>
  <c r="M106" i="28" s="1"/>
  <c r="N107" i="28"/>
  <c r="A108" i="28"/>
  <c r="F108" i="28"/>
  <c r="G108" i="28"/>
  <c r="H108" i="28"/>
  <c r="I108" i="28"/>
  <c r="J108" i="28"/>
  <c r="K108" i="28"/>
  <c r="L108" i="28"/>
  <c r="M108" i="28"/>
  <c r="N108" i="28"/>
  <c r="A109" i="28"/>
  <c r="D109" i="28"/>
  <c r="E109" i="28"/>
  <c r="F109" i="28"/>
  <c r="H109" i="28"/>
  <c r="A110" i="28"/>
  <c r="F110" i="28"/>
  <c r="G110" i="28"/>
  <c r="G109" i="28" s="1"/>
  <c r="J109" i="28" s="1"/>
  <c r="H110" i="28"/>
  <c r="I110" i="28"/>
  <c r="I109" i="28" s="1"/>
  <c r="L109" i="28" s="1"/>
  <c r="J110" i="28"/>
  <c r="K110" i="28"/>
  <c r="K109" i="28" s="1"/>
  <c r="N109" i="28" s="1"/>
  <c r="L110" i="28"/>
  <c r="M110" i="28"/>
  <c r="M109" i="28" s="1"/>
  <c r="N110" i="28"/>
  <c r="A111" i="28"/>
  <c r="F111" i="28"/>
  <c r="G111" i="28"/>
  <c r="H111" i="28"/>
  <c r="I111" i="28"/>
  <c r="J111" i="28"/>
  <c r="K111" i="28"/>
  <c r="L111" i="28"/>
  <c r="M111" i="28"/>
  <c r="N111" i="28"/>
  <c r="A112" i="28"/>
  <c r="F112" i="28"/>
  <c r="G112" i="28"/>
  <c r="H112" i="28"/>
  <c r="I112" i="28"/>
  <c r="J112" i="28"/>
  <c r="K112" i="28"/>
  <c r="L112" i="28"/>
  <c r="M112" i="28"/>
  <c r="N112" i="28"/>
  <c r="A113" i="28"/>
  <c r="F113" i="28"/>
  <c r="G113" i="28"/>
  <c r="H113" i="28"/>
  <c r="I113" i="28"/>
  <c r="J113" i="28"/>
  <c r="K113" i="28"/>
  <c r="L113" i="28"/>
  <c r="M113" i="28"/>
  <c r="N113" i="28"/>
  <c r="A114" i="28"/>
  <c r="F114" i="28"/>
  <c r="G114" i="28"/>
  <c r="H114" i="28"/>
  <c r="I114" i="28"/>
  <c r="J114" i="28"/>
  <c r="K114" i="28"/>
  <c r="L114" i="28"/>
  <c r="M114" i="28"/>
  <c r="N114" i="28"/>
  <c r="A115" i="28"/>
  <c r="A116" i="28"/>
  <c r="F116" i="28"/>
  <c r="H116" i="28"/>
  <c r="A117" i="28"/>
  <c r="A118" i="28"/>
  <c r="A119" i="28" s="1"/>
  <c r="A120" i="28" s="1"/>
  <c r="D118" i="28"/>
  <c r="E118" i="28"/>
  <c r="G118" i="28" s="1"/>
  <c r="H118" i="28"/>
  <c r="H119" i="28"/>
  <c r="L119" i="28"/>
  <c r="N119" i="28"/>
  <c r="F120" i="28"/>
  <c r="H120" i="28"/>
  <c r="F7" i="27"/>
  <c r="H7" i="27"/>
  <c r="J7" i="27"/>
  <c r="L7" i="27"/>
  <c r="N7" i="27"/>
  <c r="F8" i="27"/>
  <c r="H8" i="27"/>
  <c r="J8" i="27"/>
  <c r="L8" i="27"/>
  <c r="N8" i="27"/>
  <c r="D9" i="27"/>
  <c r="G9" i="27" s="1"/>
  <c r="E9" i="27"/>
  <c r="F9" i="27"/>
  <c r="D10" i="27"/>
  <c r="E10" i="27"/>
  <c r="F10" i="27"/>
  <c r="G10" i="27"/>
  <c r="I10" i="27" s="1"/>
  <c r="F11" i="27"/>
  <c r="H11" i="27"/>
  <c r="H12" i="27"/>
  <c r="D13" i="27"/>
  <c r="E13" i="27"/>
  <c r="H13" i="27" s="1"/>
  <c r="F13" i="27"/>
  <c r="F14" i="27"/>
  <c r="G14" i="27"/>
  <c r="H14" i="27"/>
  <c r="I14" i="27"/>
  <c r="J14" i="27"/>
  <c r="K14" i="27"/>
  <c r="L14" i="27"/>
  <c r="M14" i="27"/>
  <c r="N14" i="27"/>
  <c r="F15" i="27"/>
  <c r="G15" i="27"/>
  <c r="J15" i="27" s="1"/>
  <c r="H15" i="27"/>
  <c r="I15" i="27"/>
  <c r="L15" i="27" s="1"/>
  <c r="K15" i="27"/>
  <c r="N15" i="27" s="1"/>
  <c r="M15" i="27"/>
  <c r="D16" i="27"/>
  <c r="D17" i="27" s="1"/>
  <c r="E16" i="27"/>
  <c r="F16" i="27"/>
  <c r="H16" i="27"/>
  <c r="E17" i="27"/>
  <c r="F18" i="27"/>
  <c r="G18" i="27"/>
  <c r="J18" i="27" s="1"/>
  <c r="H18" i="27"/>
  <c r="I18" i="27"/>
  <c r="L18" i="27" s="1"/>
  <c r="K18" i="27"/>
  <c r="N18" i="27" s="1"/>
  <c r="M18" i="27"/>
  <c r="D19" i="27"/>
  <c r="D20" i="27" s="1"/>
  <c r="E19" i="27"/>
  <c r="F19" i="27"/>
  <c r="H19" i="27"/>
  <c r="E20" i="27"/>
  <c r="E21" i="27"/>
  <c r="H21" i="27" s="1"/>
  <c r="F22" i="27"/>
  <c r="H22" i="27"/>
  <c r="E23" i="27"/>
  <c r="D24" i="27"/>
  <c r="E24" i="27"/>
  <c r="G24" i="27" s="1"/>
  <c r="I24" i="27" s="1"/>
  <c r="K24" i="27" s="1"/>
  <c r="M24" i="27" s="1"/>
  <c r="F26" i="27"/>
  <c r="H26" i="27"/>
  <c r="C7" i="26"/>
  <c r="D7" i="26" s="1"/>
  <c r="E7" i="26" s="1"/>
  <c r="F7" i="26" s="1"/>
  <c r="G7" i="26" s="1"/>
  <c r="H7" i="26" s="1"/>
  <c r="I7" i="26" s="1"/>
  <c r="J7" i="26" s="1"/>
  <c r="D8" i="26"/>
  <c r="F8" i="26" s="1"/>
  <c r="G8" i="26"/>
  <c r="G11" i="26" s="1"/>
  <c r="D9" i="26"/>
  <c r="F9" i="26"/>
  <c r="G9" i="26"/>
  <c r="D10" i="26"/>
  <c r="F10" i="26" s="1"/>
  <c r="G10" i="26"/>
  <c r="D11" i="26"/>
  <c r="F11" i="26"/>
  <c r="D12" i="26"/>
  <c r="F12" i="26"/>
  <c r="D13" i="26"/>
  <c r="F13" i="26"/>
  <c r="D14" i="26"/>
  <c r="F14" i="26"/>
  <c r="D6" i="25"/>
  <c r="F6" i="25"/>
  <c r="H6" i="25"/>
  <c r="J6" i="25"/>
  <c r="L6" i="25"/>
  <c r="N6" i="25"/>
  <c r="D7" i="25"/>
  <c r="F7" i="25"/>
  <c r="H7" i="25"/>
  <c r="J7" i="25"/>
  <c r="L7" i="25"/>
  <c r="N7" i="25"/>
  <c r="B8" i="25"/>
  <c r="C8" i="25"/>
  <c r="D8" i="25"/>
  <c r="E8" i="25"/>
  <c r="F8" i="25"/>
  <c r="G8" i="25"/>
  <c r="H8" i="25"/>
  <c r="I8" i="25"/>
  <c r="J8" i="25"/>
  <c r="K8" i="25"/>
  <c r="L8" i="25"/>
  <c r="M8" i="25"/>
  <c r="N8" i="25"/>
  <c r="D9" i="25"/>
  <c r="F9" i="25"/>
  <c r="H9" i="25"/>
  <c r="J9" i="25"/>
  <c r="L9" i="25"/>
  <c r="N9" i="25"/>
  <c r="D10" i="25"/>
  <c r="F10" i="25"/>
  <c r="H10" i="25"/>
  <c r="J10" i="25"/>
  <c r="L10" i="25"/>
  <c r="N10" i="25"/>
  <c r="B11" i="25"/>
  <c r="C11" i="25"/>
  <c r="F11" i="25" s="1"/>
  <c r="D11" i="25"/>
  <c r="E11" i="25"/>
  <c r="H11" i="25" s="1"/>
  <c r="G11" i="25"/>
  <c r="J11" i="25" s="1"/>
  <c r="I11" i="25"/>
  <c r="L11" i="25" s="1"/>
  <c r="K11" i="25"/>
  <c r="N11" i="25" s="1"/>
  <c r="M11" i="25"/>
  <c r="D14" i="25"/>
  <c r="F14" i="25"/>
  <c r="H14" i="25"/>
  <c r="G17" i="25" s="1"/>
  <c r="I17" i="25" s="1"/>
  <c r="J14" i="25"/>
  <c r="L14" i="25"/>
  <c r="N14" i="25"/>
  <c r="D15" i="25"/>
  <c r="F15" i="25"/>
  <c r="H15" i="25"/>
  <c r="G18" i="25" s="1"/>
  <c r="I18" i="25" s="1"/>
  <c r="J15" i="25"/>
  <c r="L15" i="25"/>
  <c r="N15" i="25"/>
  <c r="B16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D17" i="25"/>
  <c r="F17" i="25"/>
  <c r="H17" i="25"/>
  <c r="J17" i="25"/>
  <c r="L17" i="25"/>
  <c r="D18" i="25"/>
  <c r="F18" i="25"/>
  <c r="H18" i="25"/>
  <c r="J18" i="25"/>
  <c r="L18" i="25"/>
  <c r="B19" i="25"/>
  <c r="C19" i="25"/>
  <c r="D19" i="25"/>
  <c r="E19" i="25"/>
  <c r="H19" i="25" s="1"/>
  <c r="G19" i="25"/>
  <c r="I19" i="25"/>
  <c r="B20" i="25"/>
  <c r="E20" i="25"/>
  <c r="D22" i="25"/>
  <c r="F22" i="25"/>
  <c r="H22" i="25"/>
  <c r="D24" i="25"/>
  <c r="F24" i="25"/>
  <c r="H24" i="25"/>
  <c r="J24" i="25"/>
  <c r="L24" i="25"/>
  <c r="N24" i="25"/>
  <c r="D25" i="25"/>
  <c r="F25" i="25"/>
  <c r="H25" i="25"/>
  <c r="J25" i="25"/>
  <c r="L25" i="25"/>
  <c r="N25" i="25"/>
  <c r="B26" i="25"/>
  <c r="C26" i="25"/>
  <c r="F26" i="25" s="1"/>
  <c r="D26" i="25"/>
  <c r="E26" i="25"/>
  <c r="H26" i="25" s="1"/>
  <c r="G26" i="25"/>
  <c r="J26" i="25" s="1"/>
  <c r="I26" i="25"/>
  <c r="L26" i="25" s="1"/>
  <c r="K26" i="25"/>
  <c r="N26" i="25" s="1"/>
  <c r="M26" i="25"/>
  <c r="D27" i="25"/>
  <c r="F27" i="25"/>
  <c r="G27" i="25"/>
  <c r="H27" i="25"/>
  <c r="I27" i="25"/>
  <c r="D28" i="25"/>
  <c r="F28" i="25"/>
  <c r="G28" i="25"/>
  <c r="J28" i="25" s="1"/>
  <c r="H28" i="25"/>
  <c r="I28" i="25"/>
  <c r="L28" i="25" s="1"/>
  <c r="K28" i="25"/>
  <c r="N28" i="25" s="1"/>
  <c r="B29" i="25"/>
  <c r="B30" i="25" s="1"/>
  <c r="G30" i="25" s="1"/>
  <c r="I30" i="25" s="1"/>
  <c r="K30" i="25" s="1"/>
  <c r="M30" i="25" s="1"/>
  <c r="C29" i="25"/>
  <c r="D29" i="25"/>
  <c r="E29" i="25"/>
  <c r="F29" i="25"/>
  <c r="H29" i="25"/>
  <c r="C30" i="25"/>
  <c r="E30" i="25"/>
  <c r="D32" i="25"/>
  <c r="F32" i="25"/>
  <c r="H32" i="25"/>
  <c r="D34" i="25"/>
  <c r="F34" i="25"/>
  <c r="H34" i="25"/>
  <c r="J34" i="25"/>
  <c r="L34" i="25"/>
  <c r="N34" i="25"/>
  <c r="D35" i="25"/>
  <c r="F35" i="25"/>
  <c r="H35" i="25"/>
  <c r="G38" i="25" s="1"/>
  <c r="I38" i="25" s="1"/>
  <c r="J35" i="25"/>
  <c r="L35" i="25"/>
  <c r="N35" i="25"/>
  <c r="B36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D37" i="25"/>
  <c r="F37" i="25"/>
  <c r="H37" i="25"/>
  <c r="D38" i="25"/>
  <c r="F38" i="25"/>
  <c r="H38" i="25"/>
  <c r="J38" i="25"/>
  <c r="B39" i="25"/>
  <c r="C39" i="25"/>
  <c r="D39" i="25"/>
  <c r="E39" i="25"/>
  <c r="H39" i="25" s="1"/>
  <c r="B40" i="25"/>
  <c r="E40" i="25"/>
  <c r="G41" i="25"/>
  <c r="I41" i="25"/>
  <c r="K41" i="25"/>
  <c r="M41" i="25"/>
  <c r="D42" i="25"/>
  <c r="F42" i="25"/>
  <c r="H42" i="25"/>
  <c r="B44" i="25"/>
  <c r="C44" i="25"/>
  <c r="F44" i="25" s="1"/>
  <c r="D44" i="25"/>
  <c r="E44" i="25"/>
  <c r="H44" i="25" s="1"/>
  <c r="J44" i="25"/>
  <c r="L44" i="25"/>
  <c r="N44" i="25"/>
  <c r="B45" i="25"/>
  <c r="B46" i="25" s="1"/>
  <c r="D46" i="25" s="1"/>
  <c r="C45" i="25"/>
  <c r="D45" i="25"/>
  <c r="E45" i="25"/>
  <c r="F45" i="25"/>
  <c r="H45" i="25"/>
  <c r="J45" i="25"/>
  <c r="L45" i="25"/>
  <c r="N45" i="25"/>
  <c r="C46" i="25"/>
  <c r="F46" i="25" s="1"/>
  <c r="G46" i="25"/>
  <c r="J46" i="25" s="1"/>
  <c r="I46" i="25"/>
  <c r="L46" i="25" s="1"/>
  <c r="K46" i="25"/>
  <c r="N46" i="25" s="1"/>
  <c r="M46" i="25"/>
  <c r="B47" i="25"/>
  <c r="B49" i="25" s="1"/>
  <c r="C47" i="25"/>
  <c r="D47" i="25"/>
  <c r="E47" i="25"/>
  <c r="F47" i="25"/>
  <c r="H47" i="25"/>
  <c r="B48" i="25"/>
  <c r="C48" i="25"/>
  <c r="D48" i="25"/>
  <c r="E48" i="25"/>
  <c r="G51" i="25"/>
  <c r="I51" i="25"/>
  <c r="K51" i="25"/>
  <c r="M51" i="25"/>
  <c r="B52" i="25"/>
  <c r="C52" i="25"/>
  <c r="F52" i="25" s="1"/>
  <c r="D52" i="25"/>
  <c r="E52" i="25"/>
  <c r="H52" i="25" s="1"/>
  <c r="G54" i="25"/>
  <c r="I54" i="25"/>
  <c r="K54" i="25"/>
  <c r="M54" i="25"/>
  <c r="D61" i="25"/>
  <c r="F61" i="25"/>
  <c r="H61" i="25"/>
  <c r="D6" i="24"/>
  <c r="F6" i="24"/>
  <c r="H6" i="24"/>
  <c r="J6" i="24"/>
  <c r="L6" i="24"/>
  <c r="N6" i="24"/>
  <c r="D8" i="24"/>
  <c r="F8" i="24" s="1"/>
  <c r="H8" i="24" s="1"/>
  <c r="J8" i="24" s="1"/>
  <c r="L8" i="24" s="1"/>
  <c r="N8" i="24" s="1"/>
  <c r="B9" i="24"/>
  <c r="C9" i="24"/>
  <c r="D9" i="24"/>
  <c r="E9" i="24"/>
  <c r="F9" i="24"/>
  <c r="G9" i="24"/>
  <c r="H9" i="24"/>
  <c r="G10" i="24" s="1"/>
  <c r="I9" i="24"/>
  <c r="J9" i="24"/>
  <c r="K9" i="24"/>
  <c r="L9" i="24"/>
  <c r="M9" i="24"/>
  <c r="N9" i="24"/>
  <c r="D10" i="24"/>
  <c r="F10" i="24"/>
  <c r="H10" i="24"/>
  <c r="D11" i="24"/>
  <c r="F11" i="24"/>
  <c r="H11" i="24"/>
  <c r="B12" i="24"/>
  <c r="C12" i="24"/>
  <c r="E12" i="24"/>
  <c r="G12" i="24"/>
  <c r="I12" i="24" s="1"/>
  <c r="K12" i="24" s="1"/>
  <c r="M12" i="24" s="1"/>
  <c r="B14" i="24"/>
  <c r="G14" i="24" s="1"/>
  <c r="I14" i="24" s="1"/>
  <c r="K14" i="24" s="1"/>
  <c r="M14" i="24" s="1"/>
  <c r="C14" i="24"/>
  <c r="E14" i="24"/>
  <c r="G16" i="24"/>
  <c r="I16" i="24"/>
  <c r="K16" i="24"/>
  <c r="M16" i="24"/>
  <c r="D23" i="24"/>
  <c r="F23" i="24"/>
  <c r="D24" i="24"/>
  <c r="F24" i="24"/>
  <c r="H24" i="24"/>
  <c r="D6" i="23"/>
  <c r="F6" i="23"/>
  <c r="H6" i="23"/>
  <c r="J6" i="23"/>
  <c r="L6" i="23"/>
  <c r="N6" i="23"/>
  <c r="D7" i="23"/>
  <c r="F7" i="23"/>
  <c r="G7" i="23"/>
  <c r="J7" i="23" s="1"/>
  <c r="H7" i="23"/>
  <c r="I7" i="23"/>
  <c r="L7" i="23" s="1"/>
  <c r="K7" i="23"/>
  <c r="N7" i="23" s="1"/>
  <c r="M7" i="23"/>
  <c r="D8" i="23"/>
  <c r="F8" i="23"/>
  <c r="H8" i="23"/>
  <c r="B9" i="23"/>
  <c r="G9" i="23" s="1"/>
  <c r="C9" i="23"/>
  <c r="E9" i="23"/>
  <c r="B11" i="23"/>
  <c r="C11" i="23"/>
  <c r="E11" i="23"/>
  <c r="G11" i="23"/>
  <c r="I11" i="23" s="1"/>
  <c r="K11" i="23" s="1"/>
  <c r="M11" i="23" s="1"/>
  <c r="G13" i="23"/>
  <c r="I13" i="23"/>
  <c r="K13" i="23"/>
  <c r="M13" i="23"/>
  <c r="D20" i="23"/>
  <c r="F20" i="23"/>
  <c r="D21" i="23"/>
  <c r="F21" i="23"/>
  <c r="H21" i="23"/>
  <c r="D6" i="22"/>
  <c r="F6" i="22"/>
  <c r="H6" i="22"/>
  <c r="J6" i="22"/>
  <c r="L6" i="22"/>
  <c r="N6" i="22"/>
  <c r="D8" i="22"/>
  <c r="F8" i="22"/>
  <c r="H8" i="22"/>
  <c r="J8" i="22"/>
  <c r="L8" i="22"/>
  <c r="N8" i="22"/>
  <c r="D9" i="22"/>
  <c r="F9" i="22"/>
  <c r="H9" i="22"/>
  <c r="J9" i="22"/>
  <c r="L9" i="22"/>
  <c r="N9" i="22"/>
  <c r="B10" i="22"/>
  <c r="C10" i="22"/>
  <c r="D10" i="22"/>
  <c r="E10" i="22"/>
  <c r="F10" i="22"/>
  <c r="G10" i="22"/>
  <c r="H10" i="22"/>
  <c r="G11" i="22" s="1"/>
  <c r="I10" i="22"/>
  <c r="J10" i="22"/>
  <c r="K10" i="22"/>
  <c r="L10" i="22"/>
  <c r="M10" i="22"/>
  <c r="N10" i="22"/>
  <c r="D11" i="22"/>
  <c r="F11" i="22"/>
  <c r="H11" i="22"/>
  <c r="D12" i="22"/>
  <c r="F12" i="22"/>
  <c r="H12" i="22"/>
  <c r="B13" i="22"/>
  <c r="C13" i="22"/>
  <c r="E13" i="22"/>
  <c r="G13" i="22"/>
  <c r="I13" i="22" s="1"/>
  <c r="K13" i="22" s="1"/>
  <c r="M13" i="22" s="1"/>
  <c r="B15" i="22"/>
  <c r="G15" i="22" s="1"/>
  <c r="I15" i="22" s="1"/>
  <c r="K15" i="22" s="1"/>
  <c r="M15" i="22" s="1"/>
  <c r="C15" i="22"/>
  <c r="E15" i="22"/>
  <c r="G17" i="22"/>
  <c r="I17" i="22"/>
  <c r="K17" i="22"/>
  <c r="M17" i="22"/>
  <c r="D24" i="22"/>
  <c r="F24" i="22"/>
  <c r="D25" i="22"/>
  <c r="F25" i="22"/>
  <c r="H25" i="22"/>
  <c r="D6" i="21"/>
  <c r="F6" i="21"/>
  <c r="H6" i="21"/>
  <c r="J6" i="21"/>
  <c r="L6" i="21"/>
  <c r="N6" i="21"/>
  <c r="D8" i="21"/>
  <c r="F8" i="21"/>
  <c r="H8" i="21"/>
  <c r="J8" i="21"/>
  <c r="L8" i="21"/>
  <c r="N8" i="21"/>
  <c r="D9" i="21"/>
  <c r="F9" i="21"/>
  <c r="H9" i="21"/>
  <c r="J9" i="21"/>
  <c r="L9" i="21"/>
  <c r="N9" i="21"/>
  <c r="B10" i="21"/>
  <c r="C10" i="21"/>
  <c r="F10" i="21" s="1"/>
  <c r="D10" i="21"/>
  <c r="E10" i="21"/>
  <c r="H10" i="21" s="1"/>
  <c r="G11" i="21" s="1"/>
  <c r="G10" i="21"/>
  <c r="J10" i="21" s="1"/>
  <c r="I10" i="21"/>
  <c r="L10" i="21" s="1"/>
  <c r="K10" i="21"/>
  <c r="N10" i="21" s="1"/>
  <c r="M10" i="21"/>
  <c r="D11" i="21"/>
  <c r="F11" i="21"/>
  <c r="H11" i="21"/>
  <c r="D12" i="21"/>
  <c r="F12" i="21"/>
  <c r="H12" i="21"/>
  <c r="B13" i="21"/>
  <c r="G13" i="21" s="1"/>
  <c r="I13" i="21" s="1"/>
  <c r="K13" i="21" s="1"/>
  <c r="M13" i="21" s="1"/>
  <c r="C13" i="21"/>
  <c r="E13" i="21"/>
  <c r="B15" i="21"/>
  <c r="C15" i="21"/>
  <c r="E15" i="21"/>
  <c r="G15" i="21"/>
  <c r="I15" i="21" s="1"/>
  <c r="K15" i="21" s="1"/>
  <c r="M15" i="21" s="1"/>
  <c r="G17" i="21"/>
  <c r="I17" i="21"/>
  <c r="K17" i="21"/>
  <c r="M17" i="21"/>
  <c r="D24" i="21"/>
  <c r="F24" i="21"/>
  <c r="D25" i="21"/>
  <c r="F25" i="21"/>
  <c r="H25" i="21"/>
  <c r="B6" i="20"/>
  <c r="B8" i="20"/>
  <c r="D7" i="18"/>
  <c r="E7" i="18" s="1"/>
  <c r="F7" i="18" s="1"/>
  <c r="G7" i="18" s="1"/>
  <c r="C8" i="18"/>
  <c r="B11" i="18"/>
  <c r="B8" i="18" s="1"/>
  <c r="C11" i="18"/>
  <c r="D11" i="18"/>
  <c r="E11" i="18" s="1"/>
  <c r="F11" i="18" s="1"/>
  <c r="G11" i="18" s="1"/>
  <c r="D15" i="18"/>
  <c r="D6" i="18" s="1"/>
  <c r="E6" i="18" s="1"/>
  <c r="E15" i="18"/>
  <c r="F15" i="18"/>
  <c r="G15" i="18"/>
  <c r="B16" i="18"/>
  <c r="C16" i="18"/>
  <c r="D16" i="18"/>
  <c r="E16" i="18" s="1"/>
  <c r="F16" i="18" s="1"/>
  <c r="G16" i="18" s="1"/>
  <c r="D19" i="18"/>
  <c r="E19" i="18"/>
  <c r="F19" i="18"/>
  <c r="G19" i="18"/>
  <c r="D7" i="17"/>
  <c r="E7" i="17" s="1"/>
  <c r="F7" i="17"/>
  <c r="G7" i="17" s="1"/>
  <c r="D9" i="17"/>
  <c r="D6" i="17" s="1"/>
  <c r="E9" i="17"/>
  <c r="F9" i="17"/>
  <c r="G9" i="17"/>
  <c r="B10" i="17"/>
  <c r="C10" i="17"/>
  <c r="D10" i="17"/>
  <c r="E10" i="17" s="1"/>
  <c r="F10" i="17"/>
  <c r="G10" i="17" s="1"/>
  <c r="D13" i="17"/>
  <c r="E13" i="17"/>
  <c r="F13" i="17"/>
  <c r="G13" i="17"/>
  <c r="C8" i="16"/>
  <c r="D8" i="16"/>
  <c r="E8" i="16"/>
  <c r="E13" i="16"/>
  <c r="C16" i="16"/>
  <c r="D16" i="16"/>
  <c r="E16" i="16"/>
  <c r="E21" i="16"/>
  <c r="D8" i="15"/>
  <c r="D6" i="15" s="1"/>
  <c r="E8" i="15"/>
  <c r="F8" i="15"/>
  <c r="G8" i="15"/>
  <c r="B9" i="15"/>
  <c r="C9" i="15"/>
  <c r="D9" i="15"/>
  <c r="E9" i="15" s="1"/>
  <c r="F9" i="15"/>
  <c r="G9" i="15" s="1"/>
  <c r="D12" i="15"/>
  <c r="E12" i="15"/>
  <c r="F12" i="15"/>
  <c r="G12" i="15"/>
  <c r="B6" i="14"/>
  <c r="C6" i="14"/>
  <c r="B9" i="14"/>
  <c r="C9" i="14"/>
  <c r="D9" i="14"/>
  <c r="E9" i="14" s="1"/>
  <c r="F9" i="14"/>
  <c r="G9" i="14" s="1"/>
  <c r="B10" i="14"/>
  <c r="C10" i="14"/>
  <c r="D10" i="14"/>
  <c r="E10" i="14" s="1"/>
  <c r="F10" i="14"/>
  <c r="G10" i="14" s="1"/>
  <c r="C12" i="14"/>
  <c r="C11" i="14" s="1"/>
  <c r="B15" i="14"/>
  <c r="B12" i="14" s="1"/>
  <c r="C15" i="14"/>
  <c r="D15" i="14"/>
  <c r="E15" i="14" s="1"/>
  <c r="F15" i="14" s="1"/>
  <c r="G15" i="14" s="1"/>
  <c r="B19" i="14"/>
  <c r="C19" i="14"/>
  <c r="B22" i="14"/>
  <c r="C22" i="14"/>
  <c r="D22" i="14"/>
  <c r="E22" i="14" s="1"/>
  <c r="F22" i="14" s="1"/>
  <c r="G22" i="14" s="1"/>
  <c r="D28" i="14"/>
  <c r="D6" i="14" s="1"/>
  <c r="E28" i="14"/>
  <c r="F28" i="14"/>
  <c r="G28" i="14"/>
  <c r="B29" i="14"/>
  <c r="C29" i="14"/>
  <c r="D29" i="14"/>
  <c r="E29" i="14" s="1"/>
  <c r="F29" i="14" s="1"/>
  <c r="G29" i="14" s="1"/>
  <c r="D32" i="14"/>
  <c r="E32" i="14"/>
  <c r="F32" i="14"/>
  <c r="G32" i="14"/>
  <c r="B6" i="13"/>
  <c r="C6" i="13"/>
  <c r="B10" i="13"/>
  <c r="C10" i="13"/>
  <c r="D10" i="13"/>
  <c r="E10" i="13" s="1"/>
  <c r="F10" i="13" s="1"/>
  <c r="G10" i="13" s="1"/>
  <c r="B11" i="13"/>
  <c r="C11" i="13"/>
  <c r="D11" i="13"/>
  <c r="E11" i="13" s="1"/>
  <c r="F11" i="13" s="1"/>
  <c r="G11" i="13" s="1"/>
  <c r="B12" i="13"/>
  <c r="C12" i="13"/>
  <c r="D12" i="13"/>
  <c r="E12" i="13" s="1"/>
  <c r="F12" i="13" s="1"/>
  <c r="G12" i="13" s="1"/>
  <c r="B13" i="13"/>
  <c r="C13" i="13"/>
  <c r="D13" i="13"/>
  <c r="E13" i="13" s="1"/>
  <c r="D14" i="13"/>
  <c r="D16" i="13"/>
  <c r="B17" i="13"/>
  <c r="C17" i="13"/>
  <c r="D17" i="13"/>
  <c r="E17" i="13" s="1"/>
  <c r="F17" i="13" s="1"/>
  <c r="G17" i="13" s="1"/>
  <c r="B18" i="13"/>
  <c r="C18" i="13"/>
  <c r="D18" i="13"/>
  <c r="E18" i="13" s="1"/>
  <c r="F18" i="13" s="1"/>
  <c r="G18" i="13" s="1"/>
  <c r="B19" i="13"/>
  <c r="C19" i="13"/>
  <c r="D19" i="13"/>
  <c r="E19" i="13" s="1"/>
  <c r="F19" i="13" s="1"/>
  <c r="G19" i="13" s="1"/>
  <c r="D20" i="13"/>
  <c r="D6" i="13" s="1"/>
  <c r="E20" i="13"/>
  <c r="F20" i="13"/>
  <c r="G20" i="13"/>
  <c r="B21" i="13"/>
  <c r="C21" i="13"/>
  <c r="D21" i="13"/>
  <c r="E21" i="13" s="1"/>
  <c r="F21" i="13" s="1"/>
  <c r="G21" i="13" s="1"/>
  <c r="D24" i="13"/>
  <c r="E24" i="13"/>
  <c r="F24" i="13"/>
  <c r="G24" i="13"/>
  <c r="D6" i="12"/>
  <c r="B7" i="12"/>
  <c r="B10" i="12"/>
  <c r="C10" i="12"/>
  <c r="C7" i="12" s="1"/>
  <c r="D10" i="12"/>
  <c r="E10" i="12" s="1"/>
  <c r="F10" i="12"/>
  <c r="G10" i="12" s="1"/>
  <c r="D14" i="12"/>
  <c r="D8" i="12" s="1"/>
  <c r="E14" i="12"/>
  <c r="F14" i="12"/>
  <c r="G14" i="12"/>
  <c r="B15" i="12"/>
  <c r="C15" i="12"/>
  <c r="D15" i="12"/>
  <c r="E15" i="12" s="1"/>
  <c r="F15" i="12"/>
  <c r="G15" i="12" s="1"/>
  <c r="D18" i="12"/>
  <c r="E18" i="12"/>
  <c r="F18" i="12"/>
  <c r="G18" i="12"/>
  <c r="D6" i="11"/>
  <c r="E6" i="11" s="1"/>
  <c r="F6" i="11"/>
  <c r="G6" i="11" s="1"/>
  <c r="D7" i="11"/>
  <c r="E7" i="11" s="1"/>
  <c r="F7" i="11"/>
  <c r="G7" i="11" s="1"/>
  <c r="B9" i="11"/>
  <c r="C9" i="11"/>
  <c r="D9" i="11"/>
  <c r="E9" i="11" s="1"/>
  <c r="F9" i="11"/>
  <c r="G9" i="11" s="1"/>
  <c r="D11" i="11"/>
  <c r="F11" i="11"/>
  <c r="D12" i="11"/>
  <c r="E12" i="11"/>
  <c r="F12" i="11"/>
  <c r="G12" i="11"/>
  <c r="D20" i="11"/>
  <c r="F20" i="11"/>
  <c r="B6" i="10"/>
  <c r="B8" i="10"/>
  <c r="D9" i="9"/>
  <c r="C9" i="9"/>
  <c r="E9" i="9" s="1"/>
  <c r="B9" i="9"/>
  <c r="G8" i="9"/>
  <c r="H8" i="9" s="1"/>
  <c r="F8" i="9"/>
  <c r="F22" i="8"/>
  <c r="E22" i="8"/>
  <c r="D22" i="8"/>
  <c r="C22" i="8"/>
  <c r="F15" i="8"/>
  <c r="E15" i="8"/>
  <c r="D15" i="8"/>
  <c r="C15" i="8"/>
  <c r="F8" i="8"/>
  <c r="E8" i="8"/>
  <c r="D8" i="8"/>
  <c r="C8" i="8"/>
  <c r="F7" i="8"/>
  <c r="F14" i="8" s="1"/>
  <c r="F21" i="8" s="1"/>
  <c r="E7" i="8"/>
  <c r="E14" i="8" s="1"/>
  <c r="E21" i="8" s="1"/>
  <c r="D7" i="8"/>
  <c r="D14" i="8" s="1"/>
  <c r="D21" i="8" s="1"/>
  <c r="C7" i="8"/>
  <c r="C14" i="8" s="1"/>
  <c r="G10" i="7"/>
  <c r="F10" i="7"/>
  <c r="E10" i="7"/>
  <c r="D10" i="7"/>
  <c r="C7" i="7"/>
  <c r="B7" i="7"/>
  <c r="D7" i="7" s="1"/>
  <c r="E7" i="7" s="1"/>
  <c r="F7" i="7" s="1"/>
  <c r="G7" i="7" s="1"/>
  <c r="E6" i="7"/>
  <c r="F6" i="7" s="1"/>
  <c r="D6" i="7"/>
  <c r="D9" i="7" s="1"/>
  <c r="D14" i="7" s="1"/>
  <c r="B14" i="6"/>
  <c r="B13" i="6"/>
  <c r="B12" i="6"/>
  <c r="B11" i="6"/>
  <c r="B10" i="6"/>
  <c r="B9" i="6"/>
  <c r="B7" i="6"/>
  <c r="B6" i="6"/>
  <c r="B8" i="6" s="1"/>
  <c r="F8" i="39" l="1"/>
  <c r="J8" i="39"/>
  <c r="I6" i="38"/>
  <c r="L6" i="38" s="1"/>
  <c r="L13" i="38"/>
  <c r="K6" i="38"/>
  <c r="N6" i="38" s="1"/>
  <c r="N13" i="38"/>
  <c r="L15" i="36"/>
  <c r="K18" i="36"/>
  <c r="L18" i="36"/>
  <c r="I19" i="36"/>
  <c r="I24" i="36" s="1"/>
  <c r="L24" i="36" s="1"/>
  <c r="G6" i="36"/>
  <c r="J6" i="36" s="1"/>
  <c r="I7" i="34"/>
  <c r="K10" i="34"/>
  <c r="B15" i="35"/>
  <c r="D11" i="35"/>
  <c r="B29" i="35"/>
  <c r="G12" i="34"/>
  <c r="G19" i="34" s="1"/>
  <c r="J19" i="34" s="1"/>
  <c r="J7" i="34"/>
  <c r="F7" i="35"/>
  <c r="C11" i="35"/>
  <c r="H7" i="35"/>
  <c r="E11" i="35"/>
  <c r="I7" i="33"/>
  <c r="K8" i="33"/>
  <c r="N10" i="32"/>
  <c r="K11" i="32"/>
  <c r="M11" i="32" s="1"/>
  <c r="I13" i="32"/>
  <c r="L13" i="32" s="1"/>
  <c r="M8" i="32"/>
  <c r="M9" i="32" s="1"/>
  <c r="K9" i="32"/>
  <c r="N9" i="32" s="1"/>
  <c r="M10" i="32" s="1"/>
  <c r="M13" i="32" s="1"/>
  <c r="J9" i="31"/>
  <c r="G10" i="31"/>
  <c r="K8" i="31"/>
  <c r="I9" i="31"/>
  <c r="I15" i="30"/>
  <c r="L15" i="30" s="1"/>
  <c r="L16" i="30"/>
  <c r="N16" i="30"/>
  <c r="K17" i="30"/>
  <c r="N17" i="30" s="1"/>
  <c r="M9" i="30"/>
  <c r="M17" i="30" s="1"/>
  <c r="M16" i="30"/>
  <c r="J79" i="29"/>
  <c r="G115" i="29"/>
  <c r="J115" i="29" s="1"/>
  <c r="N80" i="29"/>
  <c r="K79" i="29"/>
  <c r="G43" i="29"/>
  <c r="J43" i="29" s="1"/>
  <c r="F79" i="29"/>
  <c r="D115" i="29"/>
  <c r="F115" i="29" s="1"/>
  <c r="E43" i="29"/>
  <c r="H43" i="29" s="1"/>
  <c r="H79" i="29"/>
  <c r="E115" i="29"/>
  <c r="H115" i="29" s="1"/>
  <c r="G116" i="29" s="1"/>
  <c r="L80" i="29"/>
  <c r="I79" i="29"/>
  <c r="N117" i="29"/>
  <c r="M117" i="29"/>
  <c r="I118" i="28"/>
  <c r="J118" i="28"/>
  <c r="M79" i="28"/>
  <c r="M115" i="28" s="1"/>
  <c r="K79" i="28"/>
  <c r="N80" i="28"/>
  <c r="I79" i="28"/>
  <c r="L80" i="28"/>
  <c r="G79" i="28"/>
  <c r="J80" i="28"/>
  <c r="D79" i="28"/>
  <c r="D43" i="28"/>
  <c r="F43" i="28" s="1"/>
  <c r="F44" i="28"/>
  <c r="I43" i="28"/>
  <c r="L43" i="28" s="1"/>
  <c r="E43" i="28"/>
  <c r="H43" i="28" s="1"/>
  <c r="M7" i="28"/>
  <c r="I7" i="28"/>
  <c r="L7" i="28" s="1"/>
  <c r="L8" i="28"/>
  <c r="E115" i="28"/>
  <c r="K43" i="28"/>
  <c r="N43" i="28" s="1"/>
  <c r="G43" i="28"/>
  <c r="J43" i="28" s="1"/>
  <c r="K7" i="28"/>
  <c r="N7" i="28" s="1"/>
  <c r="N8" i="28"/>
  <c r="G7" i="28"/>
  <c r="J7" i="28" s="1"/>
  <c r="J8" i="28"/>
  <c r="E7" i="28"/>
  <c r="H7" i="28" s="1"/>
  <c r="H8" i="28"/>
  <c r="I12" i="27"/>
  <c r="L12" i="27" s="1"/>
  <c r="K10" i="27"/>
  <c r="G11" i="27"/>
  <c r="I9" i="27"/>
  <c r="D21" i="27"/>
  <c r="G12" i="27"/>
  <c r="J12" i="27" s="1"/>
  <c r="G12" i="26"/>
  <c r="I11" i="26"/>
  <c r="D49" i="25"/>
  <c r="B50" i="25"/>
  <c r="H48" i="25"/>
  <c r="E49" i="25"/>
  <c r="F48" i="25"/>
  <c r="C49" i="25"/>
  <c r="F39" i="25"/>
  <c r="C40" i="25"/>
  <c r="K38" i="25"/>
  <c r="L27" i="25"/>
  <c r="I29" i="25"/>
  <c r="J27" i="25"/>
  <c r="G29" i="25"/>
  <c r="J19" i="25"/>
  <c r="G47" i="25"/>
  <c r="G48" i="25"/>
  <c r="E46" i="25"/>
  <c r="H46" i="25" s="1"/>
  <c r="G37" i="25"/>
  <c r="G40" i="25"/>
  <c r="I40" i="25" s="1"/>
  <c r="K40" i="25" s="1"/>
  <c r="M40" i="25" s="1"/>
  <c r="L38" i="25"/>
  <c r="M28" i="25"/>
  <c r="K27" i="25"/>
  <c r="L19" i="25"/>
  <c r="F19" i="25"/>
  <c r="C20" i="25"/>
  <c r="G20" i="25" s="1"/>
  <c r="K18" i="25"/>
  <c r="K17" i="25"/>
  <c r="I10" i="24"/>
  <c r="G11" i="24"/>
  <c r="J10" i="24"/>
  <c r="G8" i="23"/>
  <c r="I9" i="23"/>
  <c r="J11" i="21"/>
  <c r="I11" i="21"/>
  <c r="G12" i="21"/>
  <c r="I11" i="22"/>
  <c r="G12" i="22"/>
  <c r="J11" i="22"/>
  <c r="E6" i="13"/>
  <c r="D7" i="13"/>
  <c r="D9" i="13"/>
  <c r="D8" i="13"/>
  <c r="E8" i="12"/>
  <c r="E6" i="15"/>
  <c r="E6" i="17"/>
  <c r="G11" i="11"/>
  <c r="G20" i="11" s="1"/>
  <c r="E6" i="12"/>
  <c r="D15" i="13"/>
  <c r="E14" i="13"/>
  <c r="E15" i="13"/>
  <c r="E16" i="13"/>
  <c r="F13" i="13"/>
  <c r="E6" i="14"/>
  <c r="D7" i="14"/>
  <c r="D8" i="14"/>
  <c r="B11" i="14"/>
  <c r="F6" i="18"/>
  <c r="E11" i="11"/>
  <c r="E20" i="11" s="1"/>
  <c r="D9" i="12"/>
  <c r="E9" i="12" s="1"/>
  <c r="F9" i="12" s="1"/>
  <c r="G9" i="12" s="1"/>
  <c r="C26" i="14"/>
  <c r="C27" i="14"/>
  <c r="D7" i="15"/>
  <c r="E7" i="15" s="1"/>
  <c r="F7" i="15" s="1"/>
  <c r="G7" i="15" s="1"/>
  <c r="F16" i="16"/>
  <c r="F8" i="16"/>
  <c r="D8" i="17"/>
  <c r="E8" i="17" s="1"/>
  <c r="F8" i="17" s="1"/>
  <c r="G8" i="17" s="1"/>
  <c r="D10" i="18"/>
  <c r="E10" i="18" s="1"/>
  <c r="F10" i="18" s="1"/>
  <c r="G10" i="18" s="1"/>
  <c r="D9" i="18"/>
  <c r="C21" i="8"/>
  <c r="C26" i="8" s="1"/>
  <c r="D26" i="8" s="1"/>
  <c r="E26" i="8" s="1"/>
  <c r="F26" i="8" s="1"/>
  <c r="C19" i="8"/>
  <c r="D19" i="8" s="1"/>
  <c r="E19" i="8" s="1"/>
  <c r="F19" i="8" s="1"/>
  <c r="F9" i="7"/>
  <c r="F14" i="7" s="1"/>
  <c r="G6" i="7"/>
  <c r="G9" i="7" s="1"/>
  <c r="G14" i="7" s="1"/>
  <c r="E6" i="9"/>
  <c r="F9" i="9"/>
  <c r="E9" i="7"/>
  <c r="E14" i="7" s="1"/>
  <c r="C12" i="8"/>
  <c r="D12" i="8" s="1"/>
  <c r="E12" i="8" s="1"/>
  <c r="F12" i="8" s="1"/>
  <c r="M18" i="36" l="1"/>
  <c r="M19" i="36" s="1"/>
  <c r="M24" i="36" s="1"/>
  <c r="M6" i="36" s="1"/>
  <c r="K19" i="36"/>
  <c r="K24" i="36" s="1"/>
  <c r="N18" i="36"/>
  <c r="I6" i="36"/>
  <c r="L6" i="36" s="1"/>
  <c r="H11" i="35"/>
  <c r="E29" i="35"/>
  <c r="E15" i="35"/>
  <c r="C15" i="35"/>
  <c r="C29" i="35"/>
  <c r="F11" i="35"/>
  <c r="D29" i="35"/>
  <c r="B33" i="35"/>
  <c r="G15" i="35"/>
  <c r="L7" i="34"/>
  <c r="I12" i="34"/>
  <c r="I19" i="34" s="1"/>
  <c r="L19" i="34" s="1"/>
  <c r="K7" i="34"/>
  <c r="M10" i="34"/>
  <c r="M7" i="34" s="1"/>
  <c r="M12" i="34" s="1"/>
  <c r="M19" i="34" s="1"/>
  <c r="K7" i="33"/>
  <c r="M8" i="33"/>
  <c r="M7" i="33" s="1"/>
  <c r="M10" i="33" s="1"/>
  <c r="M18" i="33" s="1"/>
  <c r="L7" i="33"/>
  <c r="I10" i="33"/>
  <c r="I18" i="33" s="1"/>
  <c r="L18" i="33" s="1"/>
  <c r="K13" i="32"/>
  <c r="N13" i="32" s="1"/>
  <c r="L9" i="31"/>
  <c r="I10" i="31"/>
  <c r="J10" i="31"/>
  <c r="G14" i="31"/>
  <c r="J14" i="31" s="1"/>
  <c r="M8" i="31"/>
  <c r="M9" i="31" s="1"/>
  <c r="M10" i="31" s="1"/>
  <c r="M14" i="31" s="1"/>
  <c r="K9" i="31"/>
  <c r="M15" i="30"/>
  <c r="K15" i="30"/>
  <c r="N15" i="30" s="1"/>
  <c r="L79" i="29"/>
  <c r="I115" i="29"/>
  <c r="L115" i="29" s="1"/>
  <c r="I116" i="29"/>
  <c r="G119" i="29"/>
  <c r="J119" i="29" s="1"/>
  <c r="J116" i="29"/>
  <c r="N79" i="29"/>
  <c r="K115" i="29"/>
  <c r="N115" i="29" s="1"/>
  <c r="K118" i="28"/>
  <c r="L118" i="28"/>
  <c r="E117" i="28"/>
  <c r="H117" i="28" s="1"/>
  <c r="H115" i="28"/>
  <c r="F79" i="28"/>
  <c r="D115" i="28"/>
  <c r="J79" i="28"/>
  <c r="G115" i="28"/>
  <c r="L79" i="28"/>
  <c r="I115" i="28"/>
  <c r="N79" i="28"/>
  <c r="K115" i="28"/>
  <c r="F21" i="27"/>
  <c r="D23" i="27"/>
  <c r="G23" i="27" s="1"/>
  <c r="I23" i="27" s="1"/>
  <c r="K23" i="27" s="1"/>
  <c r="M23" i="27" s="1"/>
  <c r="G16" i="27"/>
  <c r="G19" i="27"/>
  <c r="J11" i="27"/>
  <c r="G13" i="27"/>
  <c r="J13" i="27" s="1"/>
  <c r="K9" i="27"/>
  <c r="I11" i="27"/>
  <c r="M10" i="27"/>
  <c r="M12" i="27" s="1"/>
  <c r="K12" i="27"/>
  <c r="N12" i="27" s="1"/>
  <c r="G13" i="26"/>
  <c r="I12" i="26"/>
  <c r="I20" i="25"/>
  <c r="G22" i="25"/>
  <c r="J22" i="25" s="1"/>
  <c r="M18" i="25"/>
  <c r="N18" i="25"/>
  <c r="I47" i="25"/>
  <c r="J47" i="25"/>
  <c r="G49" i="25"/>
  <c r="G32" i="25"/>
  <c r="J32" i="25" s="1"/>
  <c r="J29" i="25"/>
  <c r="L29" i="25"/>
  <c r="I32" i="25"/>
  <c r="L32" i="25" s="1"/>
  <c r="M38" i="25"/>
  <c r="N38" i="25"/>
  <c r="M17" i="25"/>
  <c r="N17" i="25"/>
  <c r="K19" i="25"/>
  <c r="N27" i="25"/>
  <c r="K29" i="25"/>
  <c r="M27" i="25"/>
  <c r="M29" i="25" s="1"/>
  <c r="M32" i="25" s="1"/>
  <c r="I37" i="25"/>
  <c r="G39" i="25"/>
  <c r="J37" i="25"/>
  <c r="J48" i="25"/>
  <c r="I48" i="25"/>
  <c r="F49" i="25"/>
  <c r="C50" i="25"/>
  <c r="H49" i="25"/>
  <c r="E50" i="25"/>
  <c r="G50" i="25"/>
  <c r="I50" i="25" s="1"/>
  <c r="K50" i="25" s="1"/>
  <c r="M50" i="25" s="1"/>
  <c r="K10" i="24"/>
  <c r="I11" i="24"/>
  <c r="L10" i="24"/>
  <c r="G15" i="24"/>
  <c r="G24" i="24" s="1"/>
  <c r="J24" i="24" s="1"/>
  <c r="J11" i="24"/>
  <c r="J8" i="23"/>
  <c r="G12" i="23"/>
  <c r="G21" i="23" s="1"/>
  <c r="J21" i="23" s="1"/>
  <c r="K9" i="23"/>
  <c r="I8" i="23"/>
  <c r="G16" i="22"/>
  <c r="G25" i="22" s="1"/>
  <c r="J25" i="22" s="1"/>
  <c r="J12" i="22"/>
  <c r="J12" i="21"/>
  <c r="G16" i="21"/>
  <c r="G25" i="21" s="1"/>
  <c r="K11" i="22"/>
  <c r="I12" i="22"/>
  <c r="L11" i="22"/>
  <c r="L11" i="21"/>
  <c r="K11" i="21"/>
  <c r="I12" i="21"/>
  <c r="E9" i="18"/>
  <c r="D8" i="18"/>
  <c r="D18" i="18" s="1"/>
  <c r="D27" i="18" s="1"/>
  <c r="D28" i="18" s="1"/>
  <c r="F13" i="16"/>
  <c r="G8" i="16"/>
  <c r="G6" i="18"/>
  <c r="B27" i="14"/>
  <c r="D27" i="14" s="1"/>
  <c r="B26" i="14"/>
  <c r="D26" i="14" s="1"/>
  <c r="G13" i="13"/>
  <c r="F14" i="13"/>
  <c r="F15" i="13"/>
  <c r="F16" i="13"/>
  <c r="F6" i="12"/>
  <c r="E12" i="17"/>
  <c r="E21" i="17" s="1"/>
  <c r="E22" i="17" s="1"/>
  <c r="F6" i="17"/>
  <c r="E11" i="15"/>
  <c r="E20" i="15" s="1"/>
  <c r="F6" i="15"/>
  <c r="E7" i="12"/>
  <c r="E17" i="12" s="1"/>
  <c r="E26" i="12" s="1"/>
  <c r="F8" i="12"/>
  <c r="E7" i="13"/>
  <c r="E8" i="13"/>
  <c r="E9" i="13"/>
  <c r="F6" i="13"/>
  <c r="F21" i="16"/>
  <c r="G16" i="16"/>
  <c r="E7" i="14"/>
  <c r="E8" i="14"/>
  <c r="F6" i="14"/>
  <c r="D12" i="17"/>
  <c r="D21" i="17" s="1"/>
  <c r="D22" i="17" s="1"/>
  <c r="D11" i="15"/>
  <c r="D20" i="15" s="1"/>
  <c r="D7" i="12"/>
  <c r="D17" i="12" s="1"/>
  <c r="D26" i="12" s="1"/>
  <c r="D23" i="13"/>
  <c r="D32" i="13" s="1"/>
  <c r="G9" i="9"/>
  <c r="F6" i="9"/>
  <c r="N24" i="36" l="1"/>
  <c r="K6" i="36"/>
  <c r="N6" i="36" s="1"/>
  <c r="G12" i="35"/>
  <c r="I15" i="35"/>
  <c r="C33" i="35"/>
  <c r="F29" i="35"/>
  <c r="K12" i="34"/>
  <c r="K19" i="34" s="1"/>
  <c r="N19" i="34" s="1"/>
  <c r="N7" i="34"/>
  <c r="H29" i="35"/>
  <c r="E33" i="35"/>
  <c r="G33" i="35" s="1"/>
  <c r="K10" i="33"/>
  <c r="K18" i="33" s="1"/>
  <c r="N18" i="33" s="1"/>
  <c r="N7" i="33"/>
  <c r="N9" i="31"/>
  <c r="K10" i="31"/>
  <c r="L10" i="31"/>
  <c r="I14" i="31"/>
  <c r="L14" i="31" s="1"/>
  <c r="K116" i="29"/>
  <c r="I119" i="29"/>
  <c r="L119" i="29" s="1"/>
  <c r="L116" i="29"/>
  <c r="N115" i="28"/>
  <c r="L115" i="28"/>
  <c r="G116" i="28"/>
  <c r="J115" i="28"/>
  <c r="F115" i="28"/>
  <c r="D117" i="28"/>
  <c r="G117" i="28" s="1"/>
  <c r="M118" i="28"/>
  <c r="N118" i="28"/>
  <c r="K11" i="27"/>
  <c r="M9" i="27"/>
  <c r="M11" i="27" s="1"/>
  <c r="G17" i="27"/>
  <c r="J16" i="27"/>
  <c r="I16" i="27"/>
  <c r="I19" i="27"/>
  <c r="L11" i="27"/>
  <c r="I13" i="27"/>
  <c r="L13" i="27" s="1"/>
  <c r="G20" i="27"/>
  <c r="G21" i="27" s="1"/>
  <c r="J19" i="27"/>
  <c r="G14" i="26"/>
  <c r="I14" i="26" s="1"/>
  <c r="I13" i="26"/>
  <c r="J39" i="25"/>
  <c r="G42" i="25"/>
  <c r="J42" i="25" s="1"/>
  <c r="J49" i="25"/>
  <c r="G52" i="25"/>
  <c r="K47" i="25"/>
  <c r="L47" i="25"/>
  <c r="I49" i="25"/>
  <c r="K20" i="25"/>
  <c r="M20" i="25" s="1"/>
  <c r="I22" i="25"/>
  <c r="L22" i="25" s="1"/>
  <c r="L48" i="25"/>
  <c r="K48" i="25"/>
  <c r="K37" i="25"/>
  <c r="L37" i="25"/>
  <c r="I39" i="25"/>
  <c r="N29" i="25"/>
  <c r="K32" i="25"/>
  <c r="N32" i="25" s="1"/>
  <c r="N19" i="25"/>
  <c r="K22" i="25"/>
  <c r="N22" i="25" s="1"/>
  <c r="M19" i="25"/>
  <c r="M22" i="25" s="1"/>
  <c r="M10" i="24"/>
  <c r="M11" i="24" s="1"/>
  <c r="M15" i="24" s="1"/>
  <c r="M24" i="24" s="1"/>
  <c r="K11" i="24"/>
  <c r="N10" i="24"/>
  <c r="L11" i="24"/>
  <c r="I15" i="24"/>
  <c r="I24" i="24" s="1"/>
  <c r="L24" i="24" s="1"/>
  <c r="K8" i="23"/>
  <c r="M9" i="23"/>
  <c r="M8" i="23" s="1"/>
  <c r="M12" i="23" s="1"/>
  <c r="M21" i="23" s="1"/>
  <c r="L8" i="23"/>
  <c r="I12" i="23"/>
  <c r="I21" i="23" s="1"/>
  <c r="L21" i="23" s="1"/>
  <c r="N11" i="21"/>
  <c r="M11" i="21"/>
  <c r="M12" i="21" s="1"/>
  <c r="M16" i="21" s="1"/>
  <c r="M25" i="21" s="1"/>
  <c r="K12" i="21"/>
  <c r="M11" i="22"/>
  <c r="M12" i="22" s="1"/>
  <c r="M16" i="22" s="1"/>
  <c r="M25" i="22" s="1"/>
  <c r="K12" i="22"/>
  <c r="N11" i="22"/>
  <c r="L12" i="21"/>
  <c r="I16" i="21"/>
  <c r="I25" i="21" s="1"/>
  <c r="L12" i="22"/>
  <c r="I16" i="22"/>
  <c r="I25" i="22" s="1"/>
  <c r="L25" i="22" s="1"/>
  <c r="J25" i="21"/>
  <c r="B7" i="20"/>
  <c r="B10" i="20" s="1"/>
  <c r="G6" i="14"/>
  <c r="F7" i="14"/>
  <c r="F8" i="14"/>
  <c r="E23" i="13"/>
  <c r="E32" i="13" s="1"/>
  <c r="G14" i="13"/>
  <c r="G15" i="13"/>
  <c r="G16" i="13"/>
  <c r="E26" i="14"/>
  <c r="F26" i="14" s="1"/>
  <c r="G26" i="14" s="1"/>
  <c r="D13" i="14"/>
  <c r="D14" i="14"/>
  <c r="E14" i="14" s="1"/>
  <c r="F14" i="14" s="1"/>
  <c r="G14" i="14" s="1"/>
  <c r="E8" i="18"/>
  <c r="E18" i="18" s="1"/>
  <c r="E27" i="18" s="1"/>
  <c r="E28" i="18" s="1"/>
  <c r="F9" i="18"/>
  <c r="H16" i="16"/>
  <c r="H21" i="16" s="1"/>
  <c r="G21" i="16"/>
  <c r="G6" i="13"/>
  <c r="F7" i="13"/>
  <c r="F8" i="13"/>
  <c r="F9" i="13"/>
  <c r="G8" i="12"/>
  <c r="G7" i="12" s="1"/>
  <c r="F7" i="12"/>
  <c r="G6" i="15"/>
  <c r="G11" i="15" s="1"/>
  <c r="G20" i="15" s="1"/>
  <c r="F11" i="15"/>
  <c r="F20" i="15" s="1"/>
  <c r="G6" i="17"/>
  <c r="G12" i="17" s="1"/>
  <c r="G21" i="17" s="1"/>
  <c r="G22" i="17" s="1"/>
  <c r="F12" i="17"/>
  <c r="F21" i="17" s="1"/>
  <c r="F22" i="17" s="1"/>
  <c r="G6" i="12"/>
  <c r="G17" i="12" s="1"/>
  <c r="G26" i="12" s="1"/>
  <c r="F17" i="12"/>
  <c r="F26" i="12" s="1"/>
  <c r="E27" i="14"/>
  <c r="F27" i="14" s="1"/>
  <c r="G27" i="14" s="1"/>
  <c r="D20" i="14"/>
  <c r="D21" i="14"/>
  <c r="E21" i="14" s="1"/>
  <c r="F21" i="14" s="1"/>
  <c r="G21" i="14" s="1"/>
  <c r="H8" i="16"/>
  <c r="H13" i="16" s="1"/>
  <c r="G13" i="16"/>
  <c r="G6" i="9"/>
  <c r="H9" i="9"/>
  <c r="H6" i="9" s="1"/>
  <c r="G30" i="35" l="1"/>
  <c r="I33" i="35"/>
  <c r="J12" i="35"/>
  <c r="G17" i="35"/>
  <c r="G25" i="35" s="1"/>
  <c r="K15" i="35"/>
  <c r="I12" i="35"/>
  <c r="N10" i="31"/>
  <c r="K14" i="31"/>
  <c r="N14" i="31" s="1"/>
  <c r="M116" i="29"/>
  <c r="M119" i="29" s="1"/>
  <c r="K119" i="29"/>
  <c r="N119" i="29" s="1"/>
  <c r="N116" i="29"/>
  <c r="G120" i="28"/>
  <c r="J120" i="28" s="1"/>
  <c r="J116" i="28"/>
  <c r="J117" i="28"/>
  <c r="I117" i="28"/>
  <c r="J21" i="27"/>
  <c r="G22" i="27"/>
  <c r="L16" i="27"/>
  <c r="I17" i="27"/>
  <c r="K16" i="27"/>
  <c r="K19" i="27"/>
  <c r="N11" i="27"/>
  <c r="K13" i="27"/>
  <c r="N13" i="27" s="1"/>
  <c r="L19" i="27"/>
  <c r="I20" i="27"/>
  <c r="I21" i="27" s="1"/>
  <c r="M16" i="27"/>
  <c r="M17" i="27" s="1"/>
  <c r="M19" i="27"/>
  <c r="M20" i="27" s="1"/>
  <c r="M13" i="27"/>
  <c r="N48" i="25"/>
  <c r="M48" i="25"/>
  <c r="L49" i="25"/>
  <c r="I52" i="25"/>
  <c r="M47" i="25"/>
  <c r="M49" i="25" s="1"/>
  <c r="M52" i="25" s="1"/>
  <c r="M53" i="25" s="1"/>
  <c r="M61" i="25" s="1"/>
  <c r="N47" i="25"/>
  <c r="K49" i="25"/>
  <c r="L39" i="25"/>
  <c r="I42" i="25"/>
  <c r="L42" i="25" s="1"/>
  <c r="M37" i="25"/>
  <c r="M39" i="25" s="1"/>
  <c r="M42" i="25" s="1"/>
  <c r="K39" i="25"/>
  <c r="N37" i="25"/>
  <c r="J52" i="25"/>
  <c r="G53" i="25"/>
  <c r="G61" i="25" s="1"/>
  <c r="J61" i="25" s="1"/>
  <c r="K15" i="24"/>
  <c r="K24" i="24" s="1"/>
  <c r="N24" i="24" s="1"/>
  <c r="N11" i="24"/>
  <c r="N8" i="23"/>
  <c r="K12" i="23"/>
  <c r="K21" i="23" s="1"/>
  <c r="N21" i="23" s="1"/>
  <c r="K16" i="22"/>
  <c r="K25" i="22" s="1"/>
  <c r="N25" i="22" s="1"/>
  <c r="N12" i="22"/>
  <c r="N12" i="21"/>
  <c r="K16" i="21"/>
  <c r="K25" i="21" s="1"/>
  <c r="L25" i="21"/>
  <c r="B9" i="20"/>
  <c r="B12" i="20" s="1"/>
  <c r="B13" i="20"/>
  <c r="E20" i="14"/>
  <c r="D19" i="14"/>
  <c r="F23" i="13"/>
  <c r="F32" i="13" s="1"/>
  <c r="G9" i="18"/>
  <c r="G8" i="18" s="1"/>
  <c r="G18" i="18" s="1"/>
  <c r="G27" i="18" s="1"/>
  <c r="G28" i="18" s="1"/>
  <c r="F8" i="18"/>
  <c r="F18" i="18" s="1"/>
  <c r="F27" i="18" s="1"/>
  <c r="F28" i="18" s="1"/>
  <c r="G7" i="14"/>
  <c r="G8" i="14"/>
  <c r="G7" i="13"/>
  <c r="G8" i="13"/>
  <c r="G9" i="13"/>
  <c r="E13" i="14"/>
  <c r="D12" i="14"/>
  <c r="L12" i="35" l="1"/>
  <c r="I17" i="35"/>
  <c r="I25" i="35" s="1"/>
  <c r="J25" i="35"/>
  <c r="G26" i="35"/>
  <c r="J30" i="35"/>
  <c r="G35" i="35"/>
  <c r="G43" i="35" s="1"/>
  <c r="K12" i="35"/>
  <c r="M15" i="35"/>
  <c r="M12" i="35" s="1"/>
  <c r="G7" i="35"/>
  <c r="J7" i="35" s="1"/>
  <c r="K33" i="35"/>
  <c r="I30" i="35"/>
  <c r="L117" i="28"/>
  <c r="K117" i="28"/>
  <c r="I116" i="28"/>
  <c r="K17" i="27"/>
  <c r="N16" i="27"/>
  <c r="M21" i="27"/>
  <c r="M22" i="27" s="1"/>
  <c r="M26" i="27" s="1"/>
  <c r="L21" i="27"/>
  <c r="I22" i="27"/>
  <c r="K20" i="27"/>
  <c r="N19" i="27"/>
  <c r="J22" i="27"/>
  <c r="G26" i="27"/>
  <c r="J26" i="27" s="1"/>
  <c r="N39" i="25"/>
  <c r="K42" i="25"/>
  <c r="N42" i="25" s="1"/>
  <c r="N49" i="25"/>
  <c r="K52" i="25"/>
  <c r="L52" i="25"/>
  <c r="I53" i="25"/>
  <c r="I61" i="25" s="1"/>
  <c r="L61" i="25" s="1"/>
  <c r="N25" i="21"/>
  <c r="B11" i="20"/>
  <c r="B14" i="20" s="1"/>
  <c r="D11" i="14"/>
  <c r="D31" i="14"/>
  <c r="D40" i="14" s="1"/>
  <c r="B7" i="10" s="1"/>
  <c r="B10" i="10" s="1"/>
  <c r="G23" i="13"/>
  <c r="G32" i="13" s="1"/>
  <c r="E12" i="14"/>
  <c r="F13" i="14"/>
  <c r="E19" i="14"/>
  <c r="F20" i="14"/>
  <c r="L30" i="35" l="1"/>
  <c r="I35" i="35"/>
  <c r="I43" i="35" s="1"/>
  <c r="N12" i="35"/>
  <c r="K17" i="35"/>
  <c r="K25" i="35" s="1"/>
  <c r="I7" i="35"/>
  <c r="L7" i="35" s="1"/>
  <c r="M33" i="35"/>
  <c r="M30" i="35" s="1"/>
  <c r="M35" i="35" s="1"/>
  <c r="M43" i="35" s="1"/>
  <c r="M44" i="35" s="1"/>
  <c r="K30" i="35"/>
  <c r="M17" i="35"/>
  <c r="M25" i="35" s="1"/>
  <c r="J43" i="35"/>
  <c r="G44" i="35"/>
  <c r="J44" i="35" s="1"/>
  <c r="J26" i="35"/>
  <c r="G9" i="35"/>
  <c r="J9" i="35" s="1"/>
  <c r="G8" i="35"/>
  <c r="J8" i="35" s="1"/>
  <c r="I8" i="35"/>
  <c r="L8" i="35" s="1"/>
  <c r="L25" i="35"/>
  <c r="I26" i="35"/>
  <c r="I120" i="28"/>
  <c r="L120" i="28" s="1"/>
  <c r="L116" i="28"/>
  <c r="N117" i="28"/>
  <c r="M117" i="28"/>
  <c r="M116" i="28" s="1"/>
  <c r="M120" i="28" s="1"/>
  <c r="K116" i="28"/>
  <c r="L22" i="27"/>
  <c r="I26" i="27"/>
  <c r="L26" i="27" s="1"/>
  <c r="K21" i="27"/>
  <c r="N52" i="25"/>
  <c r="K53" i="25"/>
  <c r="K61" i="25" s="1"/>
  <c r="N61" i="25" s="1"/>
  <c r="G20" i="14"/>
  <c r="G19" i="14" s="1"/>
  <c r="F19" i="14"/>
  <c r="E11" i="14"/>
  <c r="E31" i="14"/>
  <c r="E40" i="14" s="1"/>
  <c r="B9" i="10" s="1"/>
  <c r="B12" i="10" s="1"/>
  <c r="G13" i="14"/>
  <c r="G12" i="14" s="1"/>
  <c r="F12" i="14"/>
  <c r="M8" i="35" l="1"/>
  <c r="M26" i="35"/>
  <c r="M9" i="35" s="1"/>
  <c r="K8" i="35"/>
  <c r="N8" i="35" s="1"/>
  <c r="N25" i="35"/>
  <c r="K26" i="35"/>
  <c r="L26" i="35"/>
  <c r="M7" i="35"/>
  <c r="N30" i="35"/>
  <c r="K35" i="35"/>
  <c r="K43" i="35" s="1"/>
  <c r="K7" i="35"/>
  <c r="N7" i="35" s="1"/>
  <c r="L43" i="35"/>
  <c r="I44" i="35"/>
  <c r="L44" i="35" s="1"/>
  <c r="K120" i="28"/>
  <c r="N120" i="28" s="1"/>
  <c r="N116" i="28"/>
  <c r="N21" i="27"/>
  <c r="K22" i="27"/>
  <c r="G11" i="14"/>
  <c r="G31" i="14"/>
  <c r="G40" i="14" s="1"/>
  <c r="B13" i="10" s="1"/>
  <c r="F11" i="14"/>
  <c r="F31" i="14"/>
  <c r="F40" i="14" s="1"/>
  <c r="B11" i="10" s="1"/>
  <c r="B14" i="10" s="1"/>
  <c r="I9" i="35" l="1"/>
  <c r="L9" i="35" s="1"/>
  <c r="N26" i="35"/>
  <c r="N43" i="35"/>
  <c r="K44" i="35"/>
  <c r="N44" i="35" s="1"/>
  <c r="N22" i="27"/>
  <c r="K26" i="27"/>
  <c r="N26" i="27" s="1"/>
  <c r="K9" i="35" l="1"/>
  <c r="N9" i="35" s="1"/>
  <c r="I13" i="5" l="1"/>
  <c r="G13" i="5"/>
  <c r="G12" i="5"/>
  <c r="G11" i="5"/>
  <c r="L9" i="5"/>
  <c r="L8" i="5"/>
  <c r="N9" i="5"/>
  <c r="N8" i="5"/>
  <c r="N13" i="5"/>
  <c r="N12" i="5"/>
  <c r="L13" i="5"/>
  <c r="L12" i="5"/>
  <c r="J13" i="5"/>
  <c r="J12" i="5"/>
  <c r="J9" i="5"/>
  <c r="J8" i="5"/>
  <c r="I9" i="5"/>
  <c r="K9" i="5" s="1"/>
  <c r="M9" i="5" s="1"/>
  <c r="I8" i="5"/>
  <c r="K8" i="5" s="1"/>
  <c r="M8" i="5" s="1"/>
  <c r="K13" i="5"/>
  <c r="M13" i="5" s="1"/>
  <c r="I12" i="5"/>
  <c r="K12" i="5" s="1"/>
  <c r="M12" i="5" s="1"/>
  <c r="G9" i="5"/>
  <c r="G8" i="5"/>
  <c r="H9" i="5"/>
  <c r="H8" i="5"/>
  <c r="H13" i="5"/>
  <c r="H12" i="5"/>
  <c r="N11" i="5"/>
  <c r="N7" i="5"/>
  <c r="L11" i="5"/>
  <c r="L7" i="5"/>
  <c r="J11" i="5"/>
  <c r="J7" i="5"/>
  <c r="H26" i="5"/>
  <c r="H11" i="5"/>
  <c r="H7" i="5"/>
  <c r="F26" i="5"/>
  <c r="F25" i="5"/>
  <c r="F13" i="5"/>
  <c r="F12" i="5"/>
  <c r="F11" i="5"/>
  <c r="F9" i="5"/>
  <c r="F8" i="5"/>
  <c r="F7" i="5"/>
  <c r="D26" i="5"/>
  <c r="D25" i="5"/>
  <c r="D13" i="5"/>
  <c r="D12" i="5"/>
  <c r="D11" i="5"/>
  <c r="D9" i="5"/>
  <c r="D8" i="5"/>
  <c r="D7" i="5"/>
  <c r="M18" i="5" l="1"/>
  <c r="K18" i="5"/>
  <c r="I18" i="5"/>
  <c r="G18" i="5"/>
  <c r="B15" i="5"/>
  <c r="G7" i="5"/>
  <c r="I7" i="5" s="1"/>
  <c r="I11" i="5"/>
  <c r="K11" i="5" s="1"/>
  <c r="M11" i="5" s="1"/>
  <c r="E15" i="5"/>
  <c r="C15" i="5"/>
  <c r="G15" i="5" l="1"/>
  <c r="I15" i="5"/>
  <c r="K15" i="5" s="1"/>
  <c r="M15" i="5" s="1"/>
  <c r="G17" i="5"/>
  <c r="K7" i="5"/>
  <c r="G26" i="5"/>
  <c r="J26" i="5" s="1"/>
  <c r="I17" i="5" l="1"/>
  <c r="I26" i="5" s="1"/>
  <c r="L26" i="5" s="1"/>
  <c r="M7" i="5"/>
  <c r="M17" i="5" s="1"/>
  <c r="M26" i="5" s="1"/>
  <c r="K17" i="5"/>
  <c r="K26" i="5" s="1"/>
  <c r="N26" i="5" s="1"/>
</calcChain>
</file>

<file path=xl/sharedStrings.xml><?xml version="1.0" encoding="utf-8"?>
<sst xmlns="http://schemas.openxmlformats.org/spreadsheetml/2006/main" count="3334" uniqueCount="586">
  <si>
    <t>тыс.руб.</t>
  </si>
  <si>
    <t>Показатель</t>
  </si>
  <si>
    <t>Налоговая база для исчисления налога на прибыль исходя из доли</t>
  </si>
  <si>
    <t>Сумма недопоступления налога на прибыль, в т.ч. от участников СЭЗ</t>
  </si>
  <si>
    <t>Коэффициент собираемости</t>
  </si>
  <si>
    <t>Расчетные ожидаемые проступления текущего года</t>
  </si>
  <si>
    <t>Прочие факторы, влияющие на поступления по источнику</t>
  </si>
  <si>
    <t>Контрольно-проверочная работа</t>
  </si>
  <si>
    <t>Миграция плательщиков</t>
  </si>
  <si>
    <t>Изменения в базе налогообложения, связанные со спецификой экономической деятельности СПД</t>
  </si>
  <si>
    <t>Недоимка на начало года, возможная ко взысканию</t>
  </si>
  <si>
    <t>Погашение начислений за счет имеющейся переплаты</t>
  </si>
  <si>
    <t>Норматив зачисления налога на прибыль организаций в бюджет субъекта РФ согласно БК РФ</t>
  </si>
  <si>
    <t>х</t>
  </si>
  <si>
    <t>Данные по организациям, не имеющим обособленных подразделений, и по организациям без входящих в них обособленных подразделений</t>
  </si>
  <si>
    <t>Данные по обособленным подразделениям</t>
  </si>
  <si>
    <t>Данные по консолидированным группам налогоплательщиков</t>
  </si>
  <si>
    <t>Налог на прибыль организаций, зачисляемый в бюджеты субъектов Российской Федерации</t>
  </si>
  <si>
    <t>Приложение № 1
к Методике</t>
  </si>
  <si>
    <t>Темп роста прибыли прибыльных организаций для целей бухгалтерского учета</t>
  </si>
  <si>
    <t>Участники СЭЗ (включение/исключение плательщиков в единый реестр участников СЭЗ, увеличение льготной ставки по налогу)</t>
  </si>
  <si>
    <t>Текущий год</t>
  </si>
  <si>
    <t>Очередной финансовый год</t>
  </si>
  <si>
    <t>Первый год планируемого периода</t>
  </si>
  <si>
    <t>Второй год планируемого периода</t>
  </si>
  <si>
    <t>Сумма по источнику, тыс.руб.</t>
  </si>
  <si>
    <t>Сумма начисленная по 1-НМ, тыс.руб</t>
  </si>
  <si>
    <t>ТР, %</t>
  </si>
  <si>
    <t>Предшест-вующий период 3</t>
  </si>
  <si>
    <t>Предшест-вующий период 2</t>
  </si>
  <si>
    <t>Предшест-вующий период 1</t>
  </si>
  <si>
    <t>Приложение № 2
к Методике</t>
  </si>
  <si>
    <t>Налог на доходы физических лиц</t>
  </si>
  <si>
    <t>182 1 01 02000 00 0000 000</t>
  </si>
  <si>
    <t>Поступило по источнику в прошлом году</t>
  </si>
  <si>
    <t>Сумма платежей, ожидаемая к поступлению в текущем году</t>
  </si>
  <si>
    <t>ТР относительно предыдущего года, %</t>
  </si>
  <si>
    <t>Прогноз на очередной финансовый год</t>
  </si>
  <si>
    <t>Прогноз на первый год планируемого периода</t>
  </si>
  <si>
    <t>Прогноз на второй год планируемого периода</t>
  </si>
  <si>
    <t>Приложение № 2.1
к Методике</t>
  </si>
  <si>
    <t>Налог на доходы физических лиц с доходов, источником которых является налоговый агент</t>
  </si>
  <si>
    <t>Предшествующий период 2</t>
  </si>
  <si>
    <t>Предшествующий период 1</t>
  </si>
  <si>
    <t>Налоговая база, подлежащая налогообложению по всем налоговым ставкам</t>
  </si>
  <si>
    <t>Средняя налоговая ставка в целом по региону</t>
  </si>
  <si>
    <t xml:space="preserve">Темп роста фонда заработной платы работников организаций </t>
  </si>
  <si>
    <t>Сумма налога исчисленная по всем налоговым ставкам</t>
  </si>
  <si>
    <t>Рост контингента налогоплательщиков, в т.ч. за счет миграции</t>
  </si>
  <si>
    <t>Легализация заработной платы</t>
  </si>
  <si>
    <t>Выпадающие доходы</t>
  </si>
  <si>
    <t>Приложение № 2.2
к Методике</t>
  </si>
  <si>
    <t>Налог на доходы физических лиц с доходов, полученных в соответствии со статьями 227 и 228 Налогового кодекса Российской Федерации,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</si>
  <si>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182 1 01 02020 01 0000 110</t>
  </si>
  <si>
    <t>182 1 01 02030 01 0000 110</t>
  </si>
  <si>
    <t>182 1 01 02050 01 0000 110</t>
  </si>
  <si>
    <t>Приложение № 2.3
к Методике</t>
  </si>
  <si>
    <t>Налог на доходы физических лиц на основании патента на очередной финансовый год определяется из прогнозной численности физических лиц, являющихся иностранными гражданами, осуществляющими трудовую деятельность по найму у физических лиц на основании патента</t>
  </si>
  <si>
    <t>Показатели</t>
  </si>
  <si>
    <t>Предшествующий период 3</t>
  </si>
  <si>
    <t>Потребность в привлечении иностранных работников, всего, тыс. чел.</t>
  </si>
  <si>
    <t>Стоимость патента в г. Севастополе, руб. в месяц</t>
  </si>
  <si>
    <t>Средний период, на который берется патент, мес.</t>
  </si>
  <si>
    <t>* Сумма возвратов не может иметь пололжительное значение</t>
  </si>
  <si>
    <t>в т.ч. сумма фактических возвратов по КБК 
182 1 03 02330 01 0000 110*</t>
  </si>
  <si>
    <t>182 1 03 02000 00 00000 000</t>
  </si>
  <si>
    <t xml:space="preserve">Акцизы, производимые на территории Российской Федерации </t>
  </si>
  <si>
    <t>Приложение № 3
к Методике</t>
  </si>
  <si>
    <t>Расчетные ожидаемые проступления текущего года в бюджет субъекта РФ</t>
  </si>
  <si>
    <t>Переходящие платежи, тыс. руб.</t>
  </si>
  <si>
    <t>Коэффициент собираемости, %</t>
  </si>
  <si>
    <t xml:space="preserve">Индекс промышленного производства </t>
  </si>
  <si>
    <t>Сумма акциза, заявленная к вычету</t>
  </si>
  <si>
    <t>Налогооблагаемая база, литров, в т.ч.</t>
  </si>
  <si>
    <t>Акцизы на виноматериалы, виноградное сусло, фруктовое сусло, производимые на территории Российской Федерации, кроме производимых из подакцизного винограда</t>
  </si>
  <si>
    <t>Приложение № 3.1
к Методике</t>
  </si>
  <si>
    <t>Количество винограда, тонны</t>
  </si>
  <si>
    <t>Объем продукции, произведенной из винограда, литры</t>
  </si>
  <si>
    <t>Коэффициент, учитывающий виды продукции</t>
  </si>
  <si>
    <t>Коэффициент для расчета налогового вычета</t>
  </si>
  <si>
    <t>Налогооблагаемый объем виноградного сусла, тонны</t>
  </si>
  <si>
    <t>Налогооблагаемый объем винограда, тонны</t>
  </si>
  <si>
    <t xml:space="preserve">Акцизы на виноматериалы, виноградное сусло, производимые на территории Российской Федерации из подакцизного винограда </t>
  </si>
  <si>
    <t>Приложение № 3.2
к Методике</t>
  </si>
  <si>
    <t>Доля игристых вин в НО, %</t>
  </si>
  <si>
    <t>Доля виных напитков в НО, %</t>
  </si>
  <si>
    <t>Доля вин в НО, %</t>
  </si>
  <si>
    <t>Игристые вина (шампанские)</t>
  </si>
  <si>
    <t>Винные напитки</t>
  </si>
  <si>
    <t>Вина, фруктовые вина (за исключением игристых вин (шампанских), ликерных вин)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</si>
  <si>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Федерации, кроме производимых из подакцизного винограда</t>
  </si>
  <si>
    <t>Приложение № 3.3
к Методике</t>
  </si>
  <si>
    <t>Акцизы на вина, игристые вина (шампанские), производимые на территории Российской Федерации из подакцизного винограда</t>
  </si>
  <si>
    <t>Приложение № 3.4
к Методике</t>
  </si>
  <si>
    <t xml:space="preserve">Акцизы на пиво, производимое на территории Российской Федерации </t>
  </si>
  <si>
    <t>Приложение № 3.5
к Методике</t>
  </si>
  <si>
    <t>Прочие факторы, влияющие на сумму поступлений</t>
  </si>
  <si>
    <t>Изменения в законодательстве</t>
  </si>
  <si>
    <t>Платежи, не оплаченые на начало года, которые будут оплачены в текущем году</t>
  </si>
  <si>
    <t>Переходящие платежи</t>
  </si>
  <si>
    <t>Коэффициент снижения задолженности</t>
  </si>
  <si>
    <t>Задолженность на начало года, тыс.руб.</t>
  </si>
  <si>
    <t>182 1 03 02350 01 0000 110</t>
  </si>
  <si>
    <t>182 1 03 02340 01 0000 110</t>
  </si>
  <si>
    <t>Сумма задолженности по акцизам на вина с защищенным географическим указанием, с защищенным наименованием места происхождения</t>
  </si>
  <si>
    <t>Приложение № 3.6
к Методике</t>
  </si>
  <si>
    <t>Отсчисления акцизов в бюджет субъекта РФ в текущем году</t>
  </si>
  <si>
    <t>в т.ч. конолидированный бюджет субъекта РФ</t>
  </si>
  <si>
    <t>Средняя крепость алкогольной продукции с объемной долей этилового спирта свыше 9%, кроме производимой из подакцизного винограда, %</t>
  </si>
  <si>
    <t>Налогооблагаемая база, литры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</si>
  <si>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Федерации, кроме производимой из подакцизного винограда</t>
  </si>
  <si>
    <t>Приложение № 3.7
к Методике</t>
  </si>
  <si>
    <t xml:space="preserve">Акцизы на алкогольную продукцию с объемной долей этилового спирта свыше 9 процентов (за исключением вин, игристых вин (шампанских)), производимую на территории Российской Федерации из подакцизного винограда </t>
  </si>
  <si>
    <t>Приложение № 3.8
к Методике</t>
  </si>
  <si>
    <t>Ст2 - новая ставка</t>
  </si>
  <si>
    <t>N2 - количество месяцев действия новой ставки</t>
  </si>
  <si>
    <t>Ст1 - старая ставка</t>
  </si>
  <si>
    <t>N1 - количество месяцев действия старой ставки</t>
  </si>
  <si>
    <t>Ст = (N1 * Ст1 + N2 * Ст2) / 12, где</t>
  </si>
  <si>
    <t>* В случае изменения ставки в течение года, расчет среднегодовой ставки производится по формуле:</t>
  </si>
  <si>
    <t>руб. за 1 л</t>
  </si>
  <si>
    <t>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</si>
  <si>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дистиллятов</t>
  </si>
  <si>
    <t>руб. за 1 л безводного этилового спирта, содержащегося в подакцизном товаре</t>
  </si>
  <si>
    <t>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</si>
  <si>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Виноматериалы, виноградное сусло, фруктовое сусло</t>
  </si>
  <si>
    <t>руб. за 1 тонну</t>
  </si>
  <si>
    <t>Виноград, использованный для производства вина, игристого вина (шампанского), ликерного вина с защищенным географическим указанием, с защищенным наименованием места происхождения (специального вина), виноматериалов, виноградного сусла, спиртных напитков, произведенных по технологии полного цикла, реализованных в налоговом периоде</t>
  </si>
  <si>
    <t>ед.изм</t>
  </si>
  <si>
    <t>Среднегодовая налоговая ставка *</t>
  </si>
  <si>
    <t>Виды подакцизных товаров</t>
  </si>
  <si>
    <t>Справочно (согласно ст. 193 НК РФ):</t>
  </si>
  <si>
    <t>Приложение № 3.9
к Методике</t>
  </si>
  <si>
    <t>182 1 05 01000 00 0000 000</t>
  </si>
  <si>
    <t>* Выбор индекса-дефлятора зависит от экономической ситуации в регионе</t>
  </si>
  <si>
    <t>Изменения в базе налогообложения, связанные со спецификой деятельности СПД</t>
  </si>
  <si>
    <t>Изменение ставок налога согласно законодательству</t>
  </si>
  <si>
    <t>Темп роста объемов валового регионального продукта (или Индекс потребительских цен)*</t>
  </si>
  <si>
    <t>Средняя налоговая ставка в целом по региону с учетом вычетов</t>
  </si>
  <si>
    <t>Сумма налога, подлежащая уплате</t>
  </si>
  <si>
    <t>Налоговая база</t>
  </si>
  <si>
    <t xml:space="preserve">Количество налогоплательщиков, предоставивших результативные декларации (ед./чел.) </t>
  </si>
  <si>
    <t>Количество налогоплательщиков, применяющих налоговую ставку в размере 0 процентов (ед./чел.)</t>
  </si>
  <si>
    <t>Количество налогоплательщиков, представивших нулевую отчетность  (ед./чел.)</t>
  </si>
  <si>
    <t>в том числе:</t>
  </si>
  <si>
    <t>Количество налогоплательщиков, представивших налоговые декларации (ед./чел.)</t>
  </si>
  <si>
    <t>Налог, взимаемый с налогоплательщиков, выбравших в качестве объекта налогообложения доходы</t>
  </si>
  <si>
    <t>Приложение № 4.1
к Методике</t>
  </si>
  <si>
    <t>Налог, взимаемый с налогоплательщиков, выбравших в качестве объекта налогообложения доходы, уменьшенные на величину расходов 
(в том числе минимальный налог)</t>
  </si>
  <si>
    <t>Приложение № 4.2
к Методике</t>
  </si>
  <si>
    <t>Сумма единого налога, подлежащая уплате в бюджет</t>
  </si>
  <si>
    <t xml:space="preserve">Количество налогоплательщиков,  представивших налоговые декларации по ЕНВД (ед./чел.) </t>
  </si>
  <si>
    <t>Единый налог на вмененный доход для отдельных видов деятельности</t>
  </si>
  <si>
    <t>Приложение № 5
к Методике</t>
  </si>
  <si>
    <t>Сумма исчисленного единого сельскохозяйственного налога</t>
  </si>
  <si>
    <t>Количество налогоплательщиков, представивших налоговые декларации по единому сельскохозяйственному налогу (ед./чел.)</t>
  </si>
  <si>
    <t>Единый сельскохозяйственный налог</t>
  </si>
  <si>
    <t>Приложение № 6
к Методике</t>
  </si>
  <si>
    <t>Общая расчетная сумма ожидаемых поступлений текущего года</t>
  </si>
  <si>
    <t>Сумма поступлений по виду деятельности</t>
  </si>
  <si>
    <t>Индекс потребительских цен</t>
  </si>
  <si>
    <t>с результативной ставкой</t>
  </si>
  <si>
    <t>с налоговой ставкой 0%</t>
  </si>
  <si>
    <t>Размер потенциально возможного к получению ИП годового дохода, исчисленного исходя из срока, на который выдан патент</t>
  </si>
  <si>
    <t>Всего выдано патентов (единиц), в том числе</t>
  </si>
  <si>
    <t>Прочие виды деятельности</t>
  </si>
  <si>
    <t>Парикмахерские и косметические услуги</t>
  </si>
  <si>
    <t>Сдача в аренду (наем) жилых и нежилых помещений</t>
  </si>
  <si>
    <t>Темп роста оборота розничной торговли</t>
  </si>
  <si>
    <t>Розничная торговля, осуществляемая через объекты стационарной торговой сети</t>
  </si>
  <si>
    <t>в том числе основные виды предпринимательской деятельнсти:</t>
  </si>
  <si>
    <t xml:space="preserve">Налог, взимаемый в связи с применением патентной системы налогообложения </t>
  </si>
  <si>
    <t>Приложение № 7
к Методике</t>
  </si>
  <si>
    <t>* Зеленым цветом отмечены ячейки, в которые проставляются показатели из отчетности</t>
  </si>
  <si>
    <t>Х</t>
  </si>
  <si>
    <t>А</t>
  </si>
  <si>
    <t>№ 1-НМ, стр. 1520</t>
  </si>
  <si>
    <t>№ 1-НМ, стр. 1520
гр.5*гр.6+/-гр.7</t>
  </si>
  <si>
    <t>гр.4*гр.3</t>
  </si>
  <si>
    <t>устанавливается п.8 ст 408 НК РФ</t>
  </si>
  <si>
    <t>гр.1*гр.2</t>
  </si>
  <si>
    <t>№ 5-МН, стр. 3411</t>
  </si>
  <si>
    <t>Источник данных</t>
  </si>
  <si>
    <t>Справочно: сумма начисленного налога</t>
  </si>
  <si>
    <t>Сумма налога к уплате с учетом собираемости и фактора F</t>
  </si>
  <si>
    <t>фактор F</t>
  </si>
  <si>
    <t>Средняя  собираемость за три периода</t>
  </si>
  <si>
    <t>Сумма налога, подлежащая уплате в бюджет - всего</t>
  </si>
  <si>
    <t>Коэффициент переходного периода</t>
  </si>
  <si>
    <t>Сумма налога по кадастровой стоимости</t>
  </si>
  <si>
    <t>Средняя ставка по кадастровой стоимости, %</t>
  </si>
  <si>
    <t>Общая кадастровая стоимость строений, помещений и сооружений, по которым предъявлен налог к уплате, с учетом вычетов</t>
  </si>
  <si>
    <t>Период *</t>
  </si>
  <si>
    <t>тыс. рублей</t>
  </si>
  <si>
    <t>Налог на имущество физических лиц</t>
  </si>
  <si>
    <t>Приложение № 8
к Методике</t>
  </si>
  <si>
    <t>отчет 1-НМ, стр.1570</t>
  </si>
  <si>
    <t xml:space="preserve">
Сумма налога на имущество организаций
</t>
  </si>
  <si>
    <t>стр.20/ стр.16*100</t>
  </si>
  <si>
    <t xml:space="preserve">Коэффициент собираемости, % </t>
  </si>
  <si>
    <t>стр.16/стр.15*100</t>
  </si>
  <si>
    <t>Коэффициент переходящих платежей, %</t>
  </si>
  <si>
    <t xml:space="preserve">Сумма начисленная </t>
  </si>
  <si>
    <t>стр.7+стр.11+стр.14</t>
  </si>
  <si>
    <t>Сумма налога, исчисленная к уплате в бюджет-всего, с учетом корректировки по магистральным трубопроводам и железнодорожным путям</t>
  </si>
  <si>
    <t>стр.12+стр.13-стр.5</t>
  </si>
  <si>
    <r>
      <t xml:space="preserve">Сумма налога, дополнительно начисленная в связи с повышением (понижением) ставки в отношении железнодрожных путей </t>
    </r>
    <r>
      <rPr>
        <i/>
        <sz val="14"/>
        <color theme="1"/>
        <rFont val="Times New Roman"/>
        <family val="1"/>
        <charset val="204"/>
      </rPr>
      <t xml:space="preserve">(Н </t>
    </r>
    <r>
      <rPr>
        <i/>
        <vertAlign val="subscript"/>
        <sz val="14"/>
        <color theme="1"/>
        <rFont val="Times New Roman"/>
        <family val="1"/>
        <charset val="204"/>
      </rPr>
      <t>жд.</t>
    </r>
    <r>
      <rPr>
        <i/>
        <sz val="14"/>
        <color theme="1"/>
        <rFont val="Times New Roman"/>
        <family val="1"/>
        <charset val="204"/>
      </rPr>
      <t>)</t>
    </r>
  </si>
  <si>
    <t>стр.5-стр.12</t>
  </si>
  <si>
    <r>
      <t>Сумма налога, исчисленная к уплате в бюджет исходя из среднегодовой стоимости (без учета налога в отношении железнодорожных путей)</t>
    </r>
    <r>
      <rPr>
        <i/>
        <sz val="14"/>
        <color theme="1"/>
        <rFont val="Times New Roman"/>
        <family val="1"/>
        <charset val="204"/>
      </rPr>
      <t/>
    </r>
  </si>
  <si>
    <t>отчет 5-НИО, стр. 1603</t>
  </si>
  <si>
    <t>Сумма налога, исчисленного в отношении железнодорожных путей</t>
  </si>
  <si>
    <t>стр.9+стр.10-стр.5</t>
  </si>
  <si>
    <r>
      <t xml:space="preserve">Сумма налога, дополнительно начисленная в связи с повышением ставки в отношении магистральных трубопроводов </t>
    </r>
    <r>
      <rPr>
        <i/>
        <sz val="14"/>
        <color theme="1"/>
        <rFont val="Times New Roman"/>
        <family val="1"/>
        <charset val="204"/>
      </rPr>
      <t xml:space="preserve">(Н </t>
    </r>
    <r>
      <rPr>
        <i/>
        <vertAlign val="subscript"/>
        <sz val="14"/>
        <color theme="1"/>
        <rFont val="Times New Roman"/>
        <family val="1"/>
        <charset val="204"/>
      </rPr>
      <t>мт.</t>
    </r>
    <r>
      <rPr>
        <i/>
        <sz val="14"/>
        <color theme="1"/>
        <rFont val="Times New Roman"/>
        <family val="1"/>
        <charset val="204"/>
      </rPr>
      <t>)</t>
    </r>
  </si>
  <si>
    <t>стр.5-стр.9</t>
  </si>
  <si>
    <r>
      <t>Сумма налога, исчисленная к уплате в бюджет по среднегодовой стоимости (без учета налога в отношении магистральных трубопроводов и ЛЭП)</t>
    </r>
    <r>
      <rPr>
        <i/>
        <sz val="14"/>
        <color theme="1"/>
        <rFont val="Times New Roman"/>
        <family val="1"/>
        <charset val="204"/>
      </rPr>
      <t/>
    </r>
  </si>
  <si>
    <t>отчет 5-НИО, стр. 1602</t>
  </si>
  <si>
    <t>Сумма налога, исчисленная в отношении магистральных трубопроводов и ЛЭП (с учетом изменения ставки)</t>
  </si>
  <si>
    <t>отчет 5-НИО, стр. 1602 + стр.1603</t>
  </si>
  <si>
    <r>
      <t>Сумма налога, исчисленная в отношении магистральных трубопроводов, ЛЭП и железнодорожных путей</t>
    </r>
    <r>
      <rPr>
        <i/>
        <sz val="14"/>
        <color theme="1"/>
        <rFont val="Times New Roman"/>
        <family val="1"/>
        <charset val="204"/>
      </rPr>
      <t/>
    </r>
  </si>
  <si>
    <t>стр.5+стр.6</t>
  </si>
  <si>
    <r>
      <t xml:space="preserve">Сумма налога, исчисленная к уплате в бюджет-всего </t>
    </r>
    <r>
      <rPr>
        <i/>
        <sz val="14"/>
        <color theme="1"/>
        <rFont val="Times New Roman"/>
        <family val="1"/>
        <charset val="204"/>
      </rPr>
      <t/>
    </r>
  </si>
  <si>
    <t>отчет 5-НИО, стр.1610</t>
  </si>
  <si>
    <t>Сумма налога, исчисленная к уплате в бюджет исходя из кадастровой стоимости</t>
  </si>
  <si>
    <t>отчет 5-НИО, стр.1601</t>
  </si>
  <si>
    <r>
      <t xml:space="preserve">Сумма налога, исчисленная к уплате в бюджет исходя из среднегодовой стоимости </t>
    </r>
    <r>
      <rPr>
        <i/>
        <sz val="14"/>
        <color theme="1"/>
        <rFont val="Times New Roman"/>
        <family val="1"/>
        <charset val="204"/>
      </rPr>
      <t xml:space="preserve">(Н2 </t>
    </r>
    <r>
      <rPr>
        <i/>
        <vertAlign val="subscript"/>
        <sz val="14"/>
        <color theme="1"/>
        <rFont val="Times New Roman"/>
        <family val="1"/>
        <charset val="204"/>
      </rPr>
      <t>среднегод.прогноз.п.</t>
    </r>
    <r>
      <rPr>
        <i/>
        <sz val="14"/>
        <color theme="1"/>
        <rFont val="Times New Roman"/>
        <family val="1"/>
        <charset val="204"/>
      </rPr>
      <t>)**</t>
    </r>
  </si>
  <si>
    <t>Ставка налога на имущество организаций, исчисленная исходя из кадастровой стоимости</t>
  </si>
  <si>
    <t>Ставка налога на имущество организаций, исчисленная исходя из среднегодовой стоимости</t>
  </si>
  <si>
    <t>отчет 5-НИО, стр.1520</t>
  </si>
  <si>
    <t>Налоговая база в виде кадастровой стоимости</t>
  </si>
  <si>
    <t>отчет 5-НИО, стр.1510</t>
  </si>
  <si>
    <t xml:space="preserve">Налоговая база в виде среднегодовой стоимости имущества </t>
  </si>
  <si>
    <t>ТЕМП, %</t>
  </si>
  <si>
    <t>Период 1</t>
  </si>
  <si>
    <t>Период 2</t>
  </si>
  <si>
    <t>Два предшествующих периода</t>
  </si>
  <si>
    <t>Источники данных</t>
  </si>
  <si>
    <t>Наименование показателя *</t>
  </si>
  <si>
    <t>№ п.п.</t>
  </si>
  <si>
    <t xml:space="preserve">Налог на имущество организаций </t>
  </si>
  <si>
    <t>Приложение № 9
к Методике</t>
  </si>
  <si>
    <t>** Обращаю внимание на то, что прогнозное количество транспортных средств ни при каких условиях не может содержать в себе дробь</t>
  </si>
  <si>
    <t>отчет 1-НМ, стр.1595</t>
  </si>
  <si>
    <t>Сумма транспортного налога</t>
  </si>
  <si>
    <t>Фактор F (+/-)</t>
  </si>
  <si>
    <t>стр.114/110*100</t>
  </si>
  <si>
    <t>стр.110/стр.109*100</t>
  </si>
  <si>
    <t>Сумма транспортного налога начисленная</t>
  </si>
  <si>
    <t>данные строки 73</t>
  </si>
  <si>
    <t>Сумма налога, подлежащего уплате в бюджет</t>
  </si>
  <si>
    <t>отчет 5-ТН,стр.1470</t>
  </si>
  <si>
    <t>Воздушные транспортные средства</t>
  </si>
  <si>
    <t>отчет 5-ТН,стр.1461</t>
  </si>
  <si>
    <t>Иные водные транспортные средства</t>
  </si>
  <si>
    <t>отчет 5-ТН,стр.1460</t>
  </si>
  <si>
    <t>Несамоходные (буксируемые) суда, для которых определяется валовая вместимость</t>
  </si>
  <si>
    <t>отчет 5-ТН,стр.1459</t>
  </si>
  <si>
    <t>свыше 100 л.с. (свыше 73,55 кВт)</t>
  </si>
  <si>
    <t>отчет 5-ТН,стр.1458</t>
  </si>
  <si>
    <t>до 100 л.с. (до 73,55 кВт) включительно</t>
  </si>
  <si>
    <t>отчет 5-ТН,стр.1457</t>
  </si>
  <si>
    <t xml:space="preserve">Гидроциклы с мощностью двигателя: </t>
  </si>
  <si>
    <t>отчет 5-ТН,стр.1456</t>
  </si>
  <si>
    <t>отчет 5-ТН,стр.1455</t>
  </si>
  <si>
    <t>отчет 5-ТН,стр.1454</t>
  </si>
  <si>
    <t xml:space="preserve">Яхты и другие парусно-моторные суда с мощностью двигателя: </t>
  </si>
  <si>
    <t>отчет 5-ТН,стр.1453</t>
  </si>
  <si>
    <t>отчет 5-ТН,стр.1452</t>
  </si>
  <si>
    <t>отчет 5-ТН,стр.1451</t>
  </si>
  <si>
    <t xml:space="preserve">Катера, моторные лодки и другие водные транспортные средства с мощностью двигателя: </t>
  </si>
  <si>
    <t>отчет 5-ТН,стр.1439</t>
  </si>
  <si>
    <t>свыше 50 л.с. (свыше 36,77 кВт)</t>
  </si>
  <si>
    <t>отчет 5-ТН,стр.1438</t>
  </si>
  <si>
    <t>до 50 л.с. (до 36,77 кВт) включительно</t>
  </si>
  <si>
    <t>отчет 5-ТН,стр.1437</t>
  </si>
  <si>
    <t xml:space="preserve">Снегоходы, мотосани с мощностью двигателя: </t>
  </si>
  <si>
    <t>отчет 5-ТН,стр.1436</t>
  </si>
  <si>
    <t>Другие самоходные траснспортные средства, машины и механизмы на пневматическом и гусеничном ходу</t>
  </si>
  <si>
    <t>отчет 5-ТН,стр.1435</t>
  </si>
  <si>
    <t>свыше 250 л.с. (свыше 183,9 кВт)</t>
  </si>
  <si>
    <t>отчет 5-ТН,стр.1434</t>
  </si>
  <si>
    <t>свыше 200 л.с. до 250 л.с. (свыше 147,1 кВт до 183,9 кВт) включительно</t>
  </si>
  <si>
    <t>отчет 5-ТН,стр.1433</t>
  </si>
  <si>
    <t>свыше 150 л.с. до 200 л.с. (свыше 110,33 кВт до 147,1 кВт) включительно</t>
  </si>
  <si>
    <t>отчет 5-ТН,стр.1432</t>
  </si>
  <si>
    <t>свыше 100 л.с. до 150 л.с. (свыше 73,55 кВт до 110,33 кВт) включительно</t>
  </si>
  <si>
    <t>отчет 5-ТН,стр.1431</t>
  </si>
  <si>
    <t>отчет 5-ТН,стр.1430</t>
  </si>
  <si>
    <t>Грузовые автомобили с мощностью двигателя:</t>
  </si>
  <si>
    <t>отчет 5-ТН,стр.1429</t>
  </si>
  <si>
    <t>свыше 200 л.с. (свыше 147,1 кВт)</t>
  </si>
  <si>
    <t>отчет 5-ТН,стр.1428</t>
  </si>
  <si>
    <t>до 200 л.с. (до 147,1 кВт) включительно</t>
  </si>
  <si>
    <t>отчет 5-ТН,стр.1427</t>
  </si>
  <si>
    <t>Автобусы с мощностью двигателя:</t>
  </si>
  <si>
    <t>отчет 5-ТН,стр.1426</t>
  </si>
  <si>
    <t>свыше 35 л.с. (свыше 25,74 кВт)</t>
  </si>
  <si>
    <t>отчет 5-ТН,стр.1425</t>
  </si>
  <si>
    <t>свыше 20 л.с. до 35 л.с. (свыше 14,7 кВт до 25,74 кВт) включительно</t>
  </si>
  <si>
    <t>отчет 5-ТН,стр.1424</t>
  </si>
  <si>
    <t>до 20 л.с. (до 14,7 кВт) включительно</t>
  </si>
  <si>
    <t>отчет 5-ТН,стр.1423</t>
  </si>
  <si>
    <t>Мотоциклы и мотороллеры с мощностью двигателя:</t>
  </si>
  <si>
    <t>отчет 5-ТН,стр.1416</t>
  </si>
  <si>
    <t>отчет 5-ТН,стр.1415</t>
  </si>
  <si>
    <t>отчет 5-ТН,стр.1414</t>
  </si>
  <si>
    <t>отчет 5-ТН,стр.1413</t>
  </si>
  <si>
    <t>отчет 5-ТН,стр.1412</t>
  </si>
  <si>
    <t>отчет 5-ТН,стр.1411</t>
  </si>
  <si>
    <t>Автомобили легковые с мощностью двигателя:</t>
  </si>
  <si>
    <t>отчет 5-ТН,стр.1400</t>
  </si>
  <si>
    <t>Сумма налога, подлежащего уплате в бюджет, в том числе по видам транспортных средств:</t>
  </si>
  <si>
    <t>Средняя сумма налога, подлежащего уплате в бюджет на одно ТС, в том числе:</t>
  </si>
  <si>
    <t>отчет 5-ТН,стр.1370</t>
  </si>
  <si>
    <t>отчет 5-ТН,стр.1361</t>
  </si>
  <si>
    <t>отчет 5-ТН,стр.1360</t>
  </si>
  <si>
    <t>отчет 5-ТН,стр.1359</t>
  </si>
  <si>
    <t>отчет 5-ТН,стр.1358</t>
  </si>
  <si>
    <t>отчет 5-ТН,стр.1357</t>
  </si>
  <si>
    <t>отчет 5-ТН,стр.1356</t>
  </si>
  <si>
    <t>отчет 5-ТН,стр.1355</t>
  </si>
  <si>
    <t>отчет 5-ТН,стр.1354</t>
  </si>
  <si>
    <t>отчет 5-ТН,стр.1353</t>
  </si>
  <si>
    <t>отчет 5-ТН,стр.1352</t>
  </si>
  <si>
    <t>отчет 5-ТН,стр.1351</t>
  </si>
  <si>
    <t>отчет 5-ТН,стр.1339</t>
  </si>
  <si>
    <t>отчет 5-ТН,стр.1338</t>
  </si>
  <si>
    <t>отчет 5-ТН,стр.1337</t>
  </si>
  <si>
    <t>отчет 5-ТН,стр.1336</t>
  </si>
  <si>
    <t>Другие самоходные транспортные средства, машины и механизмы на пневматическом и гусеничном ходу</t>
  </si>
  <si>
    <t>отчет 5-ТН,стр.1335</t>
  </si>
  <si>
    <t>отчет 5-ТН,стр.1334</t>
  </si>
  <si>
    <t>отчет 5-ТН,стр.1333</t>
  </si>
  <si>
    <t>отчет 5-ТН,стр.1332</t>
  </si>
  <si>
    <t>отчет 5-ТН,стр.1331</t>
  </si>
  <si>
    <t>отчет 5-ТН,стр.1330</t>
  </si>
  <si>
    <t>отчет 5-ТН,стр.1329</t>
  </si>
  <si>
    <t>отчет 5-ТН,стр.1328</t>
  </si>
  <si>
    <t>отчет 5-ТН,стр.1327</t>
  </si>
  <si>
    <t>отчет 5-ТН,стр.1326</t>
  </si>
  <si>
    <t>отчет 5-ТН,стр.1325</t>
  </si>
  <si>
    <t>отчет 5-ТН,стр.1324</t>
  </si>
  <si>
    <t>отчет 5-ТН,стр.1323</t>
  </si>
  <si>
    <t>отчет 5-ТН,стр.1316</t>
  </si>
  <si>
    <t>отчет 5-ТН,стр.1315</t>
  </si>
  <si>
    <t>отчет 5-ТН,стр.1314</t>
  </si>
  <si>
    <t>отчет 5-ТН,стр.1313</t>
  </si>
  <si>
    <t>отчет 5-ТН,стр.1312</t>
  </si>
  <si>
    <t>отчет 5-ТН,стр.1311</t>
  </si>
  <si>
    <t>отчет 5-ТН,стр.1300</t>
  </si>
  <si>
    <t>Количество объектов транспортных средств по видам транспортных средств: **</t>
  </si>
  <si>
    <t>Транспортный налог с организаций</t>
  </si>
  <si>
    <t>Приложение № 10
к Методике</t>
  </si>
  <si>
    <t>отчет 1-НМ, стр.1600</t>
  </si>
  <si>
    <t>стр.113/стр.110*100</t>
  </si>
  <si>
    <t>Сумма налога, подлежащего уплате в бюджет, в том числе по видам транспортных средств</t>
  </si>
  <si>
    <t>отчет 5-ТН,стр.2470</t>
  </si>
  <si>
    <t>отчет 5-ТН,стр.2461</t>
  </si>
  <si>
    <t>отчет 5-ТН,стр.2460</t>
  </si>
  <si>
    <t>отчет 5-ТН,стр.2459</t>
  </si>
  <si>
    <t>отчет 5-ТН,стр.2458</t>
  </si>
  <si>
    <t>отчет 5-ТН,стр.2457</t>
  </si>
  <si>
    <t>отчет 5-ТН,стр.2456</t>
  </si>
  <si>
    <t>отчет 5-ТН,стр.2455</t>
  </si>
  <si>
    <t>отчет 5-ТН,стр.2454</t>
  </si>
  <si>
    <t>отчет 5-ТН,стр.2453</t>
  </si>
  <si>
    <t>отчет 5-ТН,стр.2452</t>
  </si>
  <si>
    <t>отчет 5-ТН,стр.2451</t>
  </si>
  <si>
    <t>отчет 5-ТН,стр.2439</t>
  </si>
  <si>
    <t>отчет 5-ТН,стр.2438</t>
  </si>
  <si>
    <t>отчет 5-ТН,стр.2437</t>
  </si>
  <si>
    <t>отчет 5-ТН,стр.2436</t>
  </si>
  <si>
    <t>отчет 5-ТН,стр.2435</t>
  </si>
  <si>
    <t>отчет 5-ТН,стр.2434</t>
  </si>
  <si>
    <t>отчет 5-ТН,стр.2433</t>
  </si>
  <si>
    <t>отчет 5-ТН,стр.2432</t>
  </si>
  <si>
    <t>отчет 5-ТН,стр.2431</t>
  </si>
  <si>
    <t>отчет 5-ТН,стр.2430</t>
  </si>
  <si>
    <t>отчет 5-ТН,стр.2429</t>
  </si>
  <si>
    <t>отчет 5-ТН,стр.2428</t>
  </si>
  <si>
    <t>отчет 5-ТН,стр.2427</t>
  </si>
  <si>
    <t>отчет 5-ТН,стр.2426</t>
  </si>
  <si>
    <t>отчет 5-ТН,стр.2425</t>
  </si>
  <si>
    <t>отчет 5-ТН,стр.2424</t>
  </si>
  <si>
    <t>отчет 5-ТН,стр.2423</t>
  </si>
  <si>
    <t>отчет 5-ТН,стр.2416</t>
  </si>
  <si>
    <t>отчет 5-ТН,стр.2415</t>
  </si>
  <si>
    <t>отчет 5-ТН,стр.2414</t>
  </si>
  <si>
    <t>отчет 5-ТН,стр.2413</t>
  </si>
  <si>
    <t>отчет 5-ТН,стр.2412</t>
  </si>
  <si>
    <t>отчет 5-ТН,стр.2411</t>
  </si>
  <si>
    <t>отчет 5-ТН,стр.2400</t>
  </si>
  <si>
    <t>отчет 5-ТН,стр.2370</t>
  </si>
  <si>
    <t>отчет 5-ТН,стр.2361</t>
  </si>
  <si>
    <t>отчет 5-ТН,стр.2360</t>
  </si>
  <si>
    <t>отчет 5-ТН,стр.2359</t>
  </si>
  <si>
    <t>отчет 5-ТН,стр.2358</t>
  </si>
  <si>
    <t>отчет 5-ТН,стр.2357</t>
  </si>
  <si>
    <t>отчет 5-ТН,стр.2356</t>
  </si>
  <si>
    <t>отчет 5-ТН,стр.2355</t>
  </si>
  <si>
    <t>отчет 5-ТН,стр.2354</t>
  </si>
  <si>
    <t>отчет 5-ТН,стр.2353</t>
  </si>
  <si>
    <t>отчет 5-ТН,стр.2352</t>
  </si>
  <si>
    <t>отчет 5-ТН,стр.2351</t>
  </si>
  <si>
    <t>отчет 5-ТН,стр.2339</t>
  </si>
  <si>
    <t>отчет 5-ТН,стр.2338</t>
  </si>
  <si>
    <t>отчет 5-ТН,стр.2337</t>
  </si>
  <si>
    <t>отчет 5-ТН,стр.2336</t>
  </si>
  <si>
    <t>отчет 5-ТН,стр.2335</t>
  </si>
  <si>
    <t>отчет 5-ТН,стр.2334</t>
  </si>
  <si>
    <t>отчет 5-ТН,стр.2333</t>
  </si>
  <si>
    <t>отчет 5-ТН,стр.2332</t>
  </si>
  <si>
    <t>отчет 5-ТН,стр.2331</t>
  </si>
  <si>
    <t>отчет 5-ТН,стр.2330</t>
  </si>
  <si>
    <t>отчет 5-ТН,стр.2329</t>
  </si>
  <si>
    <t>отчет 5-ТН,стр.2328</t>
  </si>
  <si>
    <t>отчет 5-ТН,стр.2327</t>
  </si>
  <si>
    <t>отчет 5-ТН,стр.2326</t>
  </si>
  <si>
    <t>отчет 5-ТН,стр.2325</t>
  </si>
  <si>
    <t>отчет 5-ТН,стр.2324</t>
  </si>
  <si>
    <t>отчет 5-ТН,стр.2323</t>
  </si>
  <si>
    <t>отчет 5-ТН,стр.2316</t>
  </si>
  <si>
    <t>отчет 5-ТН,стр.2315</t>
  </si>
  <si>
    <t>отчет 5-ТН,стр.2314</t>
  </si>
  <si>
    <t>отчет 5-ТН,стр.2313</t>
  </si>
  <si>
    <t>отчет 5-ТН,стр.2312</t>
  </si>
  <si>
    <t>отчет 5-ТН,стр.2311</t>
  </si>
  <si>
    <t>отчет 5-ТН,стр.2300</t>
  </si>
  <si>
    <t>Транспортный налог с физических лиц</t>
  </si>
  <si>
    <t>Приложение № 11
к Методике</t>
  </si>
  <si>
    <t>февраль - декабрь</t>
  </si>
  <si>
    <r>
      <t xml:space="preserve">январь </t>
    </r>
    <r>
      <rPr>
        <i/>
        <sz val="11"/>
        <rFont val="Times New Roman"/>
        <family val="1"/>
        <charset val="204"/>
      </rPr>
      <t>(в т.ч. текущего года)</t>
    </r>
  </si>
  <si>
    <t>Сумма по источнику по 1-НМ, тыс.руб., в т.ч.</t>
  </si>
  <si>
    <t>Среднесложившаяся налоговая ставка за месяц, руб.</t>
  </si>
  <si>
    <t>Сумма исчисленного налога по 5-ИБ, тыс.руб</t>
  </si>
  <si>
    <t>Количество объектов, подлежавших налогообложению по 5-ИБ, ед.</t>
  </si>
  <si>
    <t xml:space="preserve">Налог на игорный бизнес </t>
  </si>
  <si>
    <t>Приложение № 12
к Методике</t>
  </si>
  <si>
    <t>1-НМ, стр. 1631</t>
  </si>
  <si>
    <t>Сумма земельного налога</t>
  </si>
  <si>
    <t>стр.8/4</t>
  </si>
  <si>
    <t>стр. 4/3</t>
  </si>
  <si>
    <t>Коэффициент переходящих платежей</t>
  </si>
  <si>
    <t>Сумма земельного налога начисленная</t>
  </si>
  <si>
    <t>5-МН, стр.1600</t>
  </si>
  <si>
    <t>Сумма налога, подлежащего уплате в бюджет-всего</t>
  </si>
  <si>
    <t>стр.3/1*100</t>
  </si>
  <si>
    <t>Средняя ставка налога, %</t>
  </si>
  <si>
    <t>5-МН, стр.1500</t>
  </si>
  <si>
    <t>Налоговая база (кадастровая стоимость с учетом льгот) с применением коэффициента экстраполяции</t>
  </si>
  <si>
    <t>Наименование показателя</t>
  </si>
  <si>
    <t>Земельный налог с организаций</t>
  </si>
  <si>
    <t>Приложение № 13
к Методике</t>
  </si>
  <si>
    <t xml:space="preserve"> </t>
  </si>
  <si>
    <t>стр.4*стр.5 +/- стр.6</t>
  </si>
  <si>
    <t>Сумма земельного налога, подлежащего к уплате в бюджет</t>
  </si>
  <si>
    <t>стр.7/4</t>
  </si>
  <si>
    <t>отчет 1-НМ, стр. 1639</t>
  </si>
  <si>
    <t>отчет 5-МН, стр.2500</t>
  </si>
  <si>
    <t>Средняя ставка налога</t>
  </si>
  <si>
    <t>отчет 5-МН, стр.2400</t>
  </si>
  <si>
    <t>Налоговая база (кадастровая стоимость) с применением коэффициента экстраполяции</t>
  </si>
  <si>
    <t>Земельный налог с физических лиц</t>
  </si>
  <si>
    <t>Приложение № 14
к Методике</t>
  </si>
  <si>
    <t>Сумма налога, подлежащая уплате в бюджет, тыс.руб.</t>
  </si>
  <si>
    <t>Стоимость добытого полезного ископаемого (общераспространенные полезные ископаемые), тыс.руб.</t>
  </si>
  <si>
    <t>Налог на добычу полезных ископаемых</t>
  </si>
  <si>
    <t>Приложение № 15
к Методике</t>
  </si>
  <si>
    <t>Средняя налоговая ставка в целом по региону с учетом льгот, руб.</t>
  </si>
  <si>
    <t>Сумма сбора, не поступившая в бюджет в связи с предоставлением льгот по сбору</t>
  </si>
  <si>
    <t>Сумма сбора, подлежащая уплате в бюджет</t>
  </si>
  <si>
    <t>Сумма сбора, подлежащая уплате в бюджет с учетом льгот</t>
  </si>
  <si>
    <t>Количество полученных разрешений, ед.</t>
  </si>
  <si>
    <t xml:space="preserve">Сбор за пользование объектами животного мира </t>
  </si>
  <si>
    <t>Приложение № 16.1
к Методике</t>
  </si>
  <si>
    <t>Отсчисления в бюджет субъекта РФ</t>
  </si>
  <si>
    <t>Выпадающие доходы (сумма сбора, не поступившая в бюджет в связи с предоставлением льгот по сбору)</t>
  </si>
  <si>
    <t>Средняя налоговая ставка в целом по региону, руб.</t>
  </si>
  <si>
    <t>Сумма единовременного взноса</t>
  </si>
  <si>
    <t>Сумма разового и регулярных взносов</t>
  </si>
  <si>
    <t>182 1 07 04030 01 0000 110</t>
  </si>
  <si>
    <t>182 1 07 04020 01 0000 110</t>
  </si>
  <si>
    <t>Общая сумма сбора, подлежащая уплате в бюджет</t>
  </si>
  <si>
    <t>Количество полученных разрешений (всего), ед.</t>
  </si>
  <si>
    <t>Сборы за пользование объектами водных биологических ресурсов</t>
  </si>
  <si>
    <t>Приложение № 16.2
к Методике</t>
  </si>
  <si>
    <t>* С 1 января 2015 г. размер государственной пошлины за повторную выдачу свидетельства о постановке на учет в налоговом органе составляет 300 руб. (пп. 132 п. 1 ст. 333.33 НК РФ)</t>
  </si>
  <si>
    <t>Сумма по КБК, тыс.руб.</t>
  </si>
  <si>
    <t>Разовые поступления государственной пошлины (суммы, превышающие средний показатель)</t>
  </si>
  <si>
    <t>Выпадающие доходы (возвраты государственной пошлины)</t>
  </si>
  <si>
    <t>Размер государственной пошлины, руб*</t>
  </si>
  <si>
    <t>Количество государственных пошлин, ед.</t>
  </si>
  <si>
    <t xml:space="preserve">182 1 08 07310 01 0000 110 </t>
  </si>
  <si>
    <t>Средний размер государственной пошлины, руб</t>
  </si>
  <si>
    <t>182 1 08 07010 01 0000 110</t>
  </si>
  <si>
    <t>182 1 08 03010 01 0000 110</t>
  </si>
  <si>
    <t>Государственная пошлина</t>
  </si>
  <si>
    <t>Приложение № 17
к Методике</t>
  </si>
  <si>
    <t>* Постановление Правительства Российской Федерации от 03.07.2014 № 615</t>
  </si>
  <si>
    <t>Разовые поступления (суммы, превышающие средний показатель)</t>
  </si>
  <si>
    <t>Выпадающие доходы (возвраты)</t>
  </si>
  <si>
    <t>Размер платы за предоставление информации, руб*</t>
  </si>
  <si>
    <t>Количество обращений за информацией из реестра дисквалифицированных лиц, ед.</t>
  </si>
  <si>
    <t>182 1 13 01190 01 0000 130</t>
  </si>
  <si>
    <t>Средний размер платы за предоставление сведений и документов, руб</t>
  </si>
  <si>
    <t>Количество обращений за предоставлением сведений и документов, содержащихся в ЕГРЮЛ и ЕГРИП</t>
  </si>
  <si>
    <t>182 1 13 01020 01 0000 130</t>
  </si>
  <si>
    <t>Доходы от оказания платных услуг (работ) и компенсации затрат государства</t>
  </si>
  <si>
    <t>Приложение № 18
к Методике</t>
  </si>
  <si>
    <t>182 1 16 10129 01 0000 140</t>
  </si>
  <si>
    <t>182 1 16 10123 01 0031 140</t>
  </si>
  <si>
    <t>182 1 16 10122 01 0001 140</t>
  </si>
  <si>
    <t xml:space="preserve">Штрафы, санкции, возмещение ущерба </t>
  </si>
  <si>
    <t>Приложение № 19
к Методике</t>
  </si>
  <si>
    <t>* С учетом кассового плана по муниципальным округам</t>
  </si>
  <si>
    <t>182 1 16 10122 01 0001 140
182 1 16 10123 01 0031 140
182 1 16 10129 01 0000 140</t>
  </si>
  <si>
    <t>182 1 13 01020 01 0000 130
182 1 13 01190 01 0000 130</t>
  </si>
  <si>
    <t xml:space="preserve">182 1 08 03010 01 0000 110
182 1 08 07010 01 0000 110
182 1 08 07310 01 0000 110 </t>
  </si>
  <si>
    <t>По внутренним водным объектам</t>
  </si>
  <si>
    <t>Исключая внутренние водные объекты</t>
  </si>
  <si>
    <t>Сбор за пользование объектами водных биологических ресурсов</t>
  </si>
  <si>
    <t>182 1 07 04010 01 0000 110</t>
  </si>
  <si>
    <t>Сбор за пользование объектами животного мира</t>
  </si>
  <si>
    <t>182 1 07 01020 01 0000 110</t>
  </si>
  <si>
    <t>182 1 06 06040 00 0000 110</t>
  </si>
  <si>
    <t>Физические лица</t>
  </si>
  <si>
    <t>182 1 06 06030 00 0000 110</t>
  </si>
  <si>
    <t>Организации</t>
  </si>
  <si>
    <t>Земельный налог</t>
  </si>
  <si>
    <t>182 1 06 05000 02 0000 110</t>
  </si>
  <si>
    <t>Налог на игорный бизнес, зачисляемый в бюджеты субъектов Российской Федерации</t>
  </si>
  <si>
    <t>182 1 06 04012 02 0000 110</t>
  </si>
  <si>
    <t>182 1 06 04011 02 0000 110</t>
  </si>
  <si>
    <t>Транспортный налог</t>
  </si>
  <si>
    <t>182 1 06 02000 02 0000 110</t>
  </si>
  <si>
    <t>Налог на имущество организаций</t>
  </si>
  <si>
    <t>182 1 06 01000 02 0000 110</t>
  </si>
  <si>
    <t>182 1 05 04000 02 0000 110</t>
  </si>
  <si>
    <t>Налог, взымаемый в связи с применением патентной системы налогообложения</t>
  </si>
  <si>
    <t>182 1 05 03000 01 0000 110</t>
  </si>
  <si>
    <t>182 1 05 02000 01 0000 110</t>
  </si>
  <si>
    <t>182 1 05 01020 01 0000 110</t>
  </si>
  <si>
    <t>В качестве объекта налогообложения доходы, уменьшенные на величину расходов</t>
  </si>
  <si>
    <t>182 1 05 01010 01 0000 110</t>
  </si>
  <si>
    <t>В качестве объекта налогообложения доходы</t>
  </si>
  <si>
    <t>Налог, взимаемый в связи с применением упрощенной системы налогообложения</t>
  </si>
  <si>
    <t>182 1 03 02330 01 0000 110</t>
  </si>
  <si>
    <t>Акцизы на средние дистилляты</t>
  </si>
  <si>
    <t>Акцизы на игристые вина с защищенным географическим указанием</t>
  </si>
  <si>
    <t>Акцизы на вина с защищенным географическим указанием</t>
  </si>
  <si>
    <t>182 1 03 02100 01 0000 110</t>
  </si>
  <si>
    <t>Акцизы на пиво</t>
  </si>
  <si>
    <t>182 1 03 02091 01 0000 110</t>
  </si>
  <si>
    <t>Акцизы на вина, фруктовые вина, игристые вина (шампанские), винные напитки, из подакцизного винограда</t>
  </si>
  <si>
    <t>182 1 03 02090 01 0000 110</t>
  </si>
  <si>
    <t>Акцизы на вина, фруктовые вина, игристые вина (шампанские), винные напитки, кроме производимых из подакцизного винограда</t>
  </si>
  <si>
    <t>182 1 03 02022 01 0000 110</t>
  </si>
  <si>
    <t>Акцизы на виноматериалы и сусло из подакцизного винограда</t>
  </si>
  <si>
    <t>182 1 03 02021 01 0000 110</t>
  </si>
  <si>
    <t>Акцизы на виноматериалы и сусло, кроме производимых из подакцизного винограда</t>
  </si>
  <si>
    <t>Акцизы</t>
  </si>
  <si>
    <t>182 1 01 02040 01 0000 110</t>
  </si>
  <si>
    <t>НДФЛ в виде фиксированных авансовых платежей с доходов, полученных иностранными гражданами</t>
  </si>
  <si>
    <t>НДФЛ с доходов, полученых в соответствии со ст. 228 НК РФ</t>
  </si>
  <si>
    <t xml:space="preserve">НДФЛ с доходов, полученных от осуществления деятельности ИП </t>
  </si>
  <si>
    <t>182 1 01 02010 01 0000 110</t>
  </si>
  <si>
    <t>НДФЛ с доходов, источником которых является налоговый агент</t>
  </si>
  <si>
    <t xml:space="preserve">182 1 01 01012 02 0000 110 </t>
  </si>
  <si>
    <t>Налог на прибыль организаций</t>
  </si>
  <si>
    <t>Бюджет субъекта РФ</t>
  </si>
  <si>
    <t>%</t>
  </si>
  <si>
    <t>+,-</t>
  </si>
  <si>
    <t>Темп роста, %</t>
  </si>
  <si>
    <t>Прогноз 
на на второй год планируемого периода</t>
  </si>
  <si>
    <t>Прогноз 
на на первый год планируемого периода</t>
  </si>
  <si>
    <t>Прогноз 
на очередной финансовый год</t>
  </si>
  <si>
    <t>Темп роста к прошлому году, %</t>
  </si>
  <si>
    <t>Прогноз исп-я КП</t>
  </si>
  <si>
    <t>Прогноз 
на текущий год</t>
  </si>
  <si>
    <t>Кассовый план на текущий год*</t>
  </si>
  <si>
    <t>Факт
прошлого года</t>
  </si>
  <si>
    <t>КБК</t>
  </si>
  <si>
    <t>Наименование источника доходов</t>
  </si>
  <si>
    <t>_____________________________________ (наименование налогового органа)</t>
  </si>
  <si>
    <t>поступлений в Консолидированный бюджет города Севастополя</t>
  </si>
  <si>
    <t>Прогноз</t>
  </si>
  <si>
    <t>Приложение № 20
к Методике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</si>
</sst>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%"/>
    <numFmt numFmtId="165" formatCode="#,##0_ ;\-#,##0\ "/>
    <numFmt numFmtId="166" formatCode="0.0"/>
    <numFmt numFmtId="167" formatCode="#,##0.0"/>
    <numFmt numFmtId="168" formatCode="#,##0.00\ &quot;₽&quot;"/>
    <numFmt numFmtId="169" formatCode="0.0000%"/>
    <numFmt numFmtId="170" formatCode="0.000%"/>
  </numFmts>
  <fonts count="5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vertAlign val="subscript"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BF1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546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9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4" fontId="8" fillId="0" borderId="1" xfId="7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0" borderId="0" xfId="13"/>
    <xf numFmtId="0" fontId="14" fillId="0" borderId="0" xfId="13" applyFont="1" applyFill="1" applyBorder="1" applyAlignment="1">
      <alignment vertical="center" wrapText="1"/>
    </xf>
    <xf numFmtId="0" fontId="15" fillId="0" borderId="0" xfId="13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horizontal="right" vertical="center"/>
    </xf>
    <xf numFmtId="0" fontId="7" fillId="0" borderId="1" xfId="13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vertical="center" wrapText="1"/>
    </xf>
    <xf numFmtId="164" fontId="13" fillId="0" borderId="1" xfId="14" applyNumberFormat="1" applyFont="1" applyFill="1" applyBorder="1" applyAlignment="1">
      <alignment vertical="center" wrapText="1"/>
    </xf>
    <xf numFmtId="3" fontId="13" fillId="0" borderId="1" xfId="13" applyNumberFormat="1" applyFont="1" applyFill="1" applyBorder="1" applyAlignment="1">
      <alignment horizontal="center" vertical="center" wrapText="1"/>
    </xf>
    <xf numFmtId="0" fontId="18" fillId="0" borderId="0" xfId="13" applyFont="1" applyFill="1" applyBorder="1" applyAlignment="1">
      <alignment vertical="center"/>
    </xf>
    <xf numFmtId="0" fontId="13" fillId="0" borderId="0" xfId="13" applyFont="1" applyFill="1" applyBorder="1" applyAlignment="1">
      <alignment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9" fillId="0" borderId="1" xfId="13" applyFont="1" applyBorder="1" applyAlignment="1">
      <alignment vertical="center" wrapText="1"/>
    </xf>
    <xf numFmtId="3" fontId="4" fillId="0" borderId="1" xfId="13" applyNumberFormat="1" applyFont="1" applyFill="1" applyBorder="1" applyAlignment="1">
      <alignment horizontal="center" vertical="center"/>
    </xf>
    <xf numFmtId="3" fontId="4" fillId="0" borderId="1" xfId="13" applyNumberFormat="1" applyFont="1" applyFill="1" applyBorder="1" applyAlignment="1">
      <alignment horizontal="center" vertical="center" wrapText="1"/>
    </xf>
    <xf numFmtId="164" fontId="20" fillId="0" borderId="1" xfId="14" applyNumberFormat="1" applyFont="1" applyBorder="1" applyAlignment="1">
      <alignment horizontal="center" vertical="center" wrapText="1"/>
    </xf>
    <xf numFmtId="164" fontId="4" fillId="0" borderId="1" xfId="13" applyNumberFormat="1" applyFont="1" applyFill="1" applyBorder="1" applyAlignment="1">
      <alignment horizontal="center" vertical="center"/>
    </xf>
    <xf numFmtId="0" fontId="8" fillId="5" borderId="1" xfId="13" applyFont="1" applyFill="1" applyBorder="1" applyAlignment="1">
      <alignment vertical="center" wrapText="1"/>
    </xf>
    <xf numFmtId="164" fontId="4" fillId="5" borderId="1" xfId="13" applyNumberFormat="1" applyFont="1" applyFill="1" applyBorder="1" applyAlignment="1">
      <alignment horizontal="center" vertical="center"/>
    </xf>
    <xf numFmtId="164" fontId="20" fillId="5" borderId="1" xfId="14" applyNumberFormat="1" applyFont="1" applyFill="1" applyBorder="1" applyAlignment="1">
      <alignment horizontal="center" vertical="center" wrapText="1"/>
    </xf>
    <xf numFmtId="164" fontId="4" fillId="5" borderId="1" xfId="14" applyNumberFormat="1" applyFont="1" applyFill="1" applyBorder="1" applyAlignment="1">
      <alignment horizontal="center" vertical="center"/>
    </xf>
    <xf numFmtId="0" fontId="19" fillId="0" borderId="1" xfId="13" applyFont="1" applyBorder="1" applyAlignment="1">
      <alignment horizontal="left" vertical="center" wrapText="1" indent="1"/>
    </xf>
    <xf numFmtId="0" fontId="7" fillId="2" borderId="1" xfId="13" applyFont="1" applyFill="1" applyBorder="1" applyAlignment="1">
      <alignment vertical="center" wrapText="1"/>
    </xf>
    <xf numFmtId="3" fontId="7" fillId="2" borderId="1" xfId="13" applyNumberFormat="1" applyFont="1" applyFill="1" applyBorder="1" applyAlignment="1">
      <alignment horizontal="center" vertical="center"/>
    </xf>
    <xf numFmtId="3" fontId="21" fillId="2" borderId="1" xfId="13" applyNumberFormat="1" applyFont="1" applyFill="1" applyBorder="1" applyAlignment="1">
      <alignment horizontal="center" vertical="center"/>
    </xf>
    <xf numFmtId="0" fontId="22" fillId="0" borderId="0" xfId="13" applyFont="1" applyFill="1" applyBorder="1" applyAlignment="1">
      <alignment vertical="center"/>
    </xf>
    <xf numFmtId="0" fontId="13" fillId="0" borderId="0" xfId="13" applyFont="1" applyFill="1" applyBorder="1" applyAlignment="1">
      <alignment vertical="center"/>
    </xf>
    <xf numFmtId="0" fontId="23" fillId="0" borderId="0" xfId="13" applyFont="1" applyFill="1" applyBorder="1" applyAlignment="1">
      <alignment vertical="center"/>
    </xf>
    <xf numFmtId="0" fontId="7" fillId="0" borderId="1" xfId="13" applyFont="1" applyFill="1" applyBorder="1" applyAlignment="1">
      <alignment vertical="center" wrapText="1"/>
    </xf>
    <xf numFmtId="0" fontId="8" fillId="0" borderId="1" xfId="13" applyFont="1" applyFill="1" applyBorder="1" applyAlignment="1">
      <alignment vertical="center" wrapText="1"/>
    </xf>
    <xf numFmtId="164" fontId="20" fillId="0" borderId="1" xfId="14" applyNumberFormat="1" applyFont="1" applyFill="1" applyBorder="1" applyAlignment="1">
      <alignment horizontal="center" vertical="center" wrapText="1"/>
    </xf>
    <xf numFmtId="164" fontId="4" fillId="0" borderId="1" xfId="14" applyNumberFormat="1" applyFont="1" applyFill="1" applyBorder="1" applyAlignment="1">
      <alignment horizontal="center" vertical="center"/>
    </xf>
    <xf numFmtId="0" fontId="19" fillId="0" borderId="0" xfId="13" applyFont="1" applyAlignment="1">
      <alignment vertical="center" wrapText="1"/>
    </xf>
    <xf numFmtId="0" fontId="20" fillId="0" borderId="0" xfId="13" applyNumberFormat="1" applyFont="1" applyFill="1" applyAlignment="1">
      <alignment vertical="center" wrapText="1"/>
    </xf>
    <xf numFmtId="0" fontId="19" fillId="0" borderId="0" xfId="13" applyFont="1" applyFill="1" applyAlignment="1">
      <alignment vertical="center" wrapText="1"/>
    </xf>
    <xf numFmtId="0" fontId="13" fillId="0" borderId="0" xfId="13" applyFont="1" applyFill="1" applyAlignment="1">
      <alignment vertical="center" wrapText="1"/>
    </xf>
    <xf numFmtId="0" fontId="24" fillId="0" borderId="0" xfId="13" applyFont="1" applyAlignment="1">
      <alignment horizontal="center" vertical="center" wrapText="1"/>
    </xf>
    <xf numFmtId="165" fontId="7" fillId="2" borderId="1" xfId="15" applyNumberFormat="1" applyFont="1" applyFill="1" applyBorder="1" applyAlignment="1">
      <alignment horizontal="right" vertical="center" wrapText="1"/>
    </xf>
    <xf numFmtId="0" fontId="24" fillId="0" borderId="0" xfId="13" applyFont="1" applyAlignment="1">
      <alignment vertical="center" wrapText="1"/>
    </xf>
    <xf numFmtId="0" fontId="4" fillId="0" borderId="1" xfId="13" applyFont="1" applyFill="1" applyBorder="1" applyAlignment="1">
      <alignment vertical="center" wrapText="1"/>
    </xf>
    <xf numFmtId="166" fontId="4" fillId="0" borderId="1" xfId="13" applyNumberFormat="1" applyFont="1" applyFill="1" applyBorder="1" applyAlignment="1">
      <alignment horizontal="right" vertical="center" wrapText="1"/>
    </xf>
    <xf numFmtId="165" fontId="4" fillId="0" borderId="1" xfId="15" applyNumberFormat="1" applyFont="1" applyFill="1" applyBorder="1" applyAlignment="1">
      <alignment horizontal="right" vertical="center" wrapText="1"/>
    </xf>
    <xf numFmtId="0" fontId="9" fillId="0" borderId="0" xfId="6"/>
    <xf numFmtId="3" fontId="9" fillId="0" borderId="0" xfId="6" applyNumberFormat="1"/>
    <xf numFmtId="164" fontId="4" fillId="0" borderId="1" xfId="6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vertical="center" wrapText="1"/>
    </xf>
    <xf numFmtId="0" fontId="17" fillId="0" borderId="1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horizontal="center" vertical="center" wrapText="1"/>
    </xf>
    <xf numFmtId="3" fontId="13" fillId="0" borderId="1" xfId="6" applyNumberFormat="1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vertical="center" wrapText="1"/>
    </xf>
    <xf numFmtId="0" fontId="23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 wrapText="1"/>
    </xf>
    <xf numFmtId="0" fontId="22" fillId="0" borderId="0" xfId="6" applyFont="1" applyFill="1" applyBorder="1" applyAlignment="1">
      <alignment vertical="center"/>
    </xf>
    <xf numFmtId="3" fontId="21" fillId="2" borderId="1" xfId="6" applyNumberFormat="1" applyFont="1" applyFill="1" applyBorder="1" applyAlignment="1">
      <alignment horizontal="center" vertical="center"/>
    </xf>
    <xf numFmtId="3" fontId="7" fillId="2" borderId="1" xfId="6" applyNumberFormat="1" applyFont="1" applyFill="1" applyBorder="1" applyAlignment="1">
      <alignment horizontal="center" vertical="center"/>
    </xf>
    <xf numFmtId="0" fontId="7" fillId="2" borderId="1" xfId="6" applyFont="1" applyFill="1" applyBorder="1" applyAlignment="1">
      <alignment vertical="center" wrapText="1"/>
    </xf>
    <xf numFmtId="164" fontId="4" fillId="0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vertical="center" wrapText="1"/>
    </xf>
    <xf numFmtId="0" fontId="16" fillId="0" borderId="1" xfId="6" applyFont="1" applyFill="1" applyBorder="1" applyAlignment="1">
      <alignment horizontal="left" vertical="center" wrapText="1" indent="1"/>
    </xf>
    <xf numFmtId="0" fontId="4" fillId="0" borderId="1" xfId="6" applyFont="1" applyFill="1" applyBorder="1" applyAlignment="1">
      <alignment horizontal="left" vertical="center" wrapText="1" indent="1"/>
    </xf>
    <xf numFmtId="0" fontId="7" fillId="0" borderId="1" xfId="6" applyFont="1" applyFill="1" applyBorder="1" applyAlignment="1">
      <alignment vertical="center" wrapText="1"/>
    </xf>
    <xf numFmtId="3" fontId="4" fillId="2" borderId="1" xfId="6" applyNumberFormat="1" applyFont="1" applyFill="1" applyBorder="1" applyAlignment="1">
      <alignment horizontal="center" vertical="center"/>
    </xf>
    <xf numFmtId="164" fontId="4" fillId="2" borderId="1" xfId="6" applyNumberFormat="1" applyFont="1" applyFill="1" applyBorder="1" applyAlignment="1">
      <alignment horizontal="center" vertical="center"/>
    </xf>
    <xf numFmtId="0" fontId="16" fillId="2" borderId="1" xfId="6" applyFont="1" applyFill="1" applyBorder="1" applyAlignment="1">
      <alignment vertical="center" wrapText="1"/>
    </xf>
    <xf numFmtId="164" fontId="4" fillId="0" borderId="1" xfId="7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vertical="center" wrapText="1"/>
    </xf>
    <xf numFmtId="164" fontId="8" fillId="5" borderId="1" xfId="6" applyNumberFormat="1" applyFont="1" applyFill="1" applyBorder="1" applyAlignment="1">
      <alignment horizontal="center" vertical="center"/>
    </xf>
    <xf numFmtId="164" fontId="4" fillId="5" borderId="1" xfId="6" applyNumberFormat="1" applyFont="1" applyFill="1" applyBorder="1" applyAlignment="1">
      <alignment horizontal="center" vertical="center"/>
    </xf>
    <xf numFmtId="0" fontId="8" fillId="5" borderId="1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 wrapText="1"/>
    </xf>
    <xf numFmtId="3" fontId="4" fillId="6" borderId="1" xfId="6" applyNumberFormat="1" applyFont="1" applyFill="1" applyBorder="1" applyAlignment="1">
      <alignment horizontal="center" vertical="center"/>
    </xf>
    <xf numFmtId="0" fontId="4" fillId="6" borderId="1" xfId="6" applyFont="1" applyFill="1" applyBorder="1" applyAlignment="1">
      <alignment vertical="center" wrapText="1"/>
    </xf>
    <xf numFmtId="0" fontId="14" fillId="0" borderId="0" xfId="6" applyFont="1" applyFill="1" applyBorder="1" applyAlignment="1">
      <alignment horizontal="right" vertical="center" wrapText="1"/>
    </xf>
    <xf numFmtId="0" fontId="8" fillId="0" borderId="1" xfId="6" applyFont="1" applyFill="1" applyBorder="1" applyAlignment="1">
      <alignment horizontal="left" vertical="center" wrapText="1" indent="2"/>
    </xf>
    <xf numFmtId="3" fontId="4" fillId="4" borderId="1" xfId="6" applyNumberFormat="1" applyFont="1" applyFill="1" applyBorder="1" applyAlignment="1">
      <alignment horizontal="center" vertical="center"/>
    </xf>
    <xf numFmtId="0" fontId="8" fillId="4" borderId="1" xfId="6" applyFont="1" applyFill="1" applyBorder="1" applyAlignment="1">
      <alignment horizontal="left" vertical="center" wrapText="1" indent="1"/>
    </xf>
    <xf numFmtId="0" fontId="8" fillId="0" borderId="1" xfId="6" applyFont="1" applyFill="1" applyBorder="1" applyAlignment="1">
      <alignment horizontal="left" vertical="center" wrapText="1" indent="1"/>
    </xf>
    <xf numFmtId="164" fontId="8" fillId="0" borderId="1" xfId="6" applyNumberFormat="1" applyFont="1" applyFill="1" applyBorder="1" applyAlignment="1">
      <alignment horizontal="center" vertical="center"/>
    </xf>
    <xf numFmtId="9" fontId="26" fillId="0" borderId="1" xfId="7" applyFont="1" applyFill="1" applyBorder="1" applyAlignment="1">
      <alignment vertical="center"/>
    </xf>
    <xf numFmtId="9" fontId="16" fillId="0" borderId="1" xfId="7" applyFont="1" applyFill="1" applyBorder="1" applyAlignment="1">
      <alignment vertical="center"/>
    </xf>
    <xf numFmtId="9" fontId="7" fillId="0" borderId="1" xfId="7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left" vertical="center" wrapText="1" indent="1"/>
    </xf>
    <xf numFmtId="3" fontId="21" fillId="0" borderId="1" xfId="6" applyNumberFormat="1" applyFont="1" applyFill="1" applyBorder="1" applyAlignment="1">
      <alignment horizontal="center" vertical="center"/>
    </xf>
    <xf numFmtId="3" fontId="7" fillId="0" borderId="1" xfId="6" applyNumberFormat="1" applyFont="1" applyFill="1" applyBorder="1" applyAlignment="1">
      <alignment horizontal="center"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 wrapText="1"/>
    </xf>
    <xf numFmtId="0" fontId="27" fillId="0" borderId="1" xfId="6" applyFont="1" applyFill="1" applyBorder="1" applyAlignment="1">
      <alignment vertical="center" wrapText="1"/>
    </xf>
    <xf numFmtId="0" fontId="5" fillId="0" borderId="1" xfId="6" applyFont="1" applyBorder="1" applyAlignment="1">
      <alignment horizontal="center" vertical="center" wrapText="1"/>
    </xf>
    <xf numFmtId="0" fontId="27" fillId="0" borderId="1" xfId="6" applyFont="1" applyBorder="1" applyAlignment="1">
      <alignment vertical="center" wrapText="1"/>
    </xf>
    <xf numFmtId="0" fontId="5" fillId="0" borderId="1" xfId="6" applyFont="1" applyBorder="1" applyAlignment="1">
      <alignment horizontal="center" vertical="center" textRotation="90" wrapText="1"/>
    </xf>
    <xf numFmtId="0" fontId="27" fillId="0" borderId="1" xfId="6" applyFont="1" applyFill="1" applyBorder="1" applyAlignment="1">
      <alignment horizontal="center" vertical="center" wrapText="1"/>
    </xf>
    <xf numFmtId="3" fontId="16" fillId="0" borderId="0" xfId="6" applyNumberFormat="1" applyFont="1" applyFill="1" applyBorder="1" applyAlignment="1">
      <alignment horizontal="center" vertical="center"/>
    </xf>
    <xf numFmtId="3" fontId="4" fillId="0" borderId="0" xfId="6" applyNumberFormat="1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vertical="center" wrapText="1"/>
    </xf>
    <xf numFmtId="0" fontId="4" fillId="0" borderId="0" xfId="13" applyFont="1" applyFill="1" applyAlignment="1">
      <alignment vertical="center"/>
    </xf>
    <xf numFmtId="164" fontId="7" fillId="7" borderId="1" xfId="2" applyNumberFormat="1" applyFont="1" applyFill="1" applyBorder="1" applyAlignment="1">
      <alignment horizontal="center" vertical="center" wrapText="1"/>
    </xf>
    <xf numFmtId="3" fontId="21" fillId="7" borderId="1" xfId="13" applyNumberFormat="1" applyFont="1" applyFill="1" applyBorder="1" applyAlignment="1">
      <alignment horizontal="center" vertical="center"/>
    </xf>
    <xf numFmtId="3" fontId="7" fillId="7" borderId="1" xfId="13" applyNumberFormat="1" applyFont="1" applyFill="1" applyBorder="1" applyAlignment="1">
      <alignment horizontal="center" vertical="center"/>
    </xf>
    <xf numFmtId="0" fontId="7" fillId="7" borderId="1" xfId="13" applyFont="1" applyFill="1" applyBorder="1" applyAlignment="1">
      <alignment vertical="center" wrapText="1"/>
    </xf>
    <xf numFmtId="1" fontId="4" fillId="0" borderId="1" xfId="14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left" vertical="center" wrapText="1" indent="1"/>
    </xf>
    <xf numFmtId="1" fontId="7" fillId="0" borderId="1" xfId="14" applyNumberFormat="1" applyFont="1" applyFill="1" applyBorder="1" applyAlignment="1">
      <alignment horizontal="center" vertical="center"/>
    </xf>
    <xf numFmtId="1" fontId="4" fillId="5" borderId="1" xfId="14" applyNumberFormat="1" applyFont="1" applyFill="1" applyBorder="1" applyAlignment="1">
      <alignment horizontal="center" vertical="center"/>
    </xf>
    <xf numFmtId="164" fontId="8" fillId="0" borderId="1" xfId="14" applyNumberFormat="1" applyFont="1" applyFill="1" applyBorder="1" applyAlignment="1">
      <alignment horizontal="center" vertical="center"/>
    </xf>
    <xf numFmtId="9" fontId="8" fillId="0" borderId="1" xfId="14" applyFont="1" applyFill="1" applyBorder="1" applyAlignment="1">
      <alignment vertical="center" wrapText="1"/>
    </xf>
    <xf numFmtId="164" fontId="7" fillId="8" borderId="1" xfId="2" applyNumberFormat="1" applyFont="1" applyFill="1" applyBorder="1" applyAlignment="1">
      <alignment horizontal="center" vertical="center" wrapText="1"/>
    </xf>
    <xf numFmtId="1" fontId="7" fillId="8" borderId="1" xfId="14" applyNumberFormat="1" applyFont="1" applyFill="1" applyBorder="1" applyAlignment="1">
      <alignment horizontal="center" vertical="center"/>
    </xf>
    <xf numFmtId="0" fontId="29" fillId="8" borderId="1" xfId="13" applyFont="1" applyFill="1" applyBorder="1" applyAlignment="1">
      <alignment horizontal="left" vertical="center" wrapText="1" indent="1"/>
    </xf>
    <xf numFmtId="0" fontId="8" fillId="0" borderId="1" xfId="13" applyFont="1" applyFill="1" applyBorder="1" applyAlignment="1">
      <alignment horizontal="left" vertical="center" wrapText="1" indent="1"/>
    </xf>
    <xf numFmtId="164" fontId="8" fillId="0" borderId="1" xfId="13" applyNumberFormat="1" applyFont="1" applyFill="1" applyBorder="1" applyAlignment="1">
      <alignment horizontal="center" vertical="center"/>
    </xf>
    <xf numFmtId="0" fontId="23" fillId="0" borderId="0" xfId="9" applyFont="1" applyFill="1" applyBorder="1" applyAlignment="1">
      <alignment vertical="center"/>
    </xf>
    <xf numFmtId="0" fontId="18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 wrapText="1"/>
    </xf>
    <xf numFmtId="0" fontId="30" fillId="0" borderId="0" xfId="9" applyFont="1" applyFill="1" applyBorder="1" applyAlignment="1">
      <alignment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1" fontId="7" fillId="2" borderId="1" xfId="9" applyNumberFormat="1" applyFont="1" applyFill="1" applyBorder="1" applyAlignment="1">
      <alignment horizontal="center" vertical="center" wrapText="1"/>
    </xf>
    <xf numFmtId="1" fontId="7" fillId="2" borderId="1" xfId="14" applyNumberFormat="1" applyFont="1" applyFill="1" applyBorder="1" applyAlignment="1">
      <alignment horizontal="center" vertical="center"/>
    </xf>
    <xf numFmtId="0" fontId="7" fillId="2" borderId="1" xfId="9" applyFont="1" applyFill="1" applyBorder="1" applyAlignment="1">
      <alignment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left" vertical="center" wrapText="1" inden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vertical="center" wrapText="1"/>
    </xf>
    <xf numFmtId="0" fontId="4" fillId="0" borderId="1" xfId="9" applyFont="1" applyBorder="1" applyAlignment="1">
      <alignment horizontal="left" vertical="center" wrapText="1"/>
    </xf>
    <xf numFmtId="164" fontId="4" fillId="6" borderId="1" xfId="2" applyNumberFormat="1" applyFont="1" applyFill="1" applyBorder="1" applyAlignment="1">
      <alignment horizontal="center" vertical="center" wrapText="1"/>
    </xf>
    <xf numFmtId="1" fontId="4" fillId="6" borderId="1" xfId="14" applyNumberFormat="1" applyFont="1" applyFill="1" applyBorder="1" applyAlignment="1">
      <alignment horizontal="center" vertical="center"/>
    </xf>
    <xf numFmtId="0" fontId="4" fillId="6" borderId="1" xfId="9" applyFont="1" applyFill="1" applyBorder="1" applyAlignment="1">
      <alignment horizontal="left" vertical="center" wrapText="1"/>
    </xf>
    <xf numFmtId="1" fontId="8" fillId="0" borderId="1" xfId="14" applyNumberFormat="1" applyFont="1" applyFill="1" applyBorder="1" applyAlignment="1">
      <alignment horizontal="center" vertical="center"/>
    </xf>
    <xf numFmtId="0" fontId="8" fillId="0" borderId="1" xfId="9" applyFont="1" applyBorder="1" applyAlignment="1">
      <alignment horizontal="left" vertical="center" wrapText="1" indent="1"/>
    </xf>
    <xf numFmtId="3" fontId="4" fillId="0" borderId="1" xfId="9" applyNumberFormat="1" applyFont="1" applyFill="1" applyBorder="1" applyAlignment="1">
      <alignment horizontal="center" vertical="center"/>
    </xf>
    <xf numFmtId="0" fontId="4" fillId="0" borderId="5" xfId="9" applyFont="1" applyBorder="1" applyAlignment="1">
      <alignment horizontal="left" vertical="center" wrapText="1" indent="1"/>
    </xf>
    <xf numFmtId="0" fontId="4" fillId="0" borderId="5" xfId="9" applyFont="1" applyBorder="1" applyAlignment="1">
      <alignment horizontal="left" vertical="center" wrapText="1"/>
    </xf>
    <xf numFmtId="0" fontId="4" fillId="0" borderId="6" xfId="9" applyFont="1" applyBorder="1" applyAlignment="1">
      <alignment horizontal="left" vertical="center" wrapText="1"/>
    </xf>
    <xf numFmtId="164" fontId="4" fillId="9" borderId="4" xfId="2" applyNumberFormat="1" applyFont="1" applyFill="1" applyBorder="1" applyAlignment="1">
      <alignment horizontal="center" vertical="center" wrapText="1"/>
    </xf>
    <xf numFmtId="1" fontId="4" fillId="9" borderId="3" xfId="14" applyNumberFormat="1" applyFont="1" applyFill="1" applyBorder="1" applyAlignment="1">
      <alignment horizontal="center" vertical="center"/>
    </xf>
    <xf numFmtId="164" fontId="4" fillId="9" borderId="3" xfId="2" applyNumberFormat="1" applyFont="1" applyFill="1" applyBorder="1" applyAlignment="1">
      <alignment horizontal="center" vertical="center" wrapText="1"/>
    </xf>
    <xf numFmtId="0" fontId="31" fillId="0" borderId="1" xfId="9" applyFont="1" applyFill="1" applyBorder="1" applyAlignment="1">
      <alignment horizontal="left" vertical="center" wrapText="1"/>
    </xf>
    <xf numFmtId="0" fontId="22" fillId="0" borderId="0" xfId="9" applyFont="1" applyFill="1" applyBorder="1" applyAlignment="1">
      <alignment vertical="center"/>
    </xf>
    <xf numFmtId="1" fontId="4" fillId="6" borderId="4" xfId="14" applyNumberFormat="1" applyFont="1" applyFill="1" applyBorder="1" applyAlignment="1">
      <alignment horizontal="center" vertical="center"/>
    </xf>
    <xf numFmtId="0" fontId="22" fillId="0" borderId="0" xfId="9" applyFont="1" applyFill="1" applyBorder="1" applyAlignment="1">
      <alignment horizontal="left" vertical="center"/>
    </xf>
    <xf numFmtId="164" fontId="8" fillId="0" borderId="4" xfId="14" applyNumberFormat="1" applyFont="1" applyFill="1" applyBorder="1" applyAlignment="1">
      <alignment horizontal="center" vertical="center"/>
    </xf>
    <xf numFmtId="0" fontId="8" fillId="0" borderId="1" xfId="9" applyFont="1" applyBorder="1" applyAlignment="1">
      <alignment horizontal="left" vertical="center" wrapText="1"/>
    </xf>
    <xf numFmtId="3" fontId="4" fillId="0" borderId="4" xfId="9" applyNumberFormat="1" applyFont="1" applyFill="1" applyBorder="1" applyAlignment="1">
      <alignment horizontal="center" vertical="center"/>
    </xf>
    <xf numFmtId="0" fontId="4" fillId="0" borderId="1" xfId="9" applyFont="1" applyBorder="1" applyAlignment="1">
      <alignment horizontal="left" vertical="center" wrapText="1" indent="1"/>
    </xf>
    <xf numFmtId="164" fontId="4" fillId="0" borderId="4" xfId="2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 wrapText="1"/>
    </xf>
    <xf numFmtId="0" fontId="8" fillId="0" borderId="5" xfId="9" applyFont="1" applyBorder="1" applyAlignment="1">
      <alignment horizontal="left" vertical="center"/>
    </xf>
    <xf numFmtId="0" fontId="12" fillId="0" borderId="1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right" vertical="center"/>
    </xf>
    <xf numFmtId="0" fontId="15" fillId="0" borderId="0" xfId="9" applyFont="1" applyFill="1" applyBorder="1" applyAlignment="1">
      <alignment horizontal="center" vertical="center" wrapText="1"/>
    </xf>
    <xf numFmtId="0" fontId="4" fillId="0" borderId="0" xfId="9" applyFont="1" applyFill="1" applyAlignment="1" applyProtection="1">
      <alignment vertical="center" wrapText="1"/>
      <protection locked="0"/>
    </xf>
    <xf numFmtId="3" fontId="13" fillId="0" borderId="0" xfId="9" applyNumberFormat="1" applyFont="1" applyFill="1" applyBorder="1" applyAlignment="1" applyProtection="1">
      <alignment horizontal="right" vertical="center" wrapText="1"/>
      <protection locked="0"/>
    </xf>
    <xf numFmtId="3" fontId="15" fillId="0" borderId="0" xfId="9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14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13" applyFont="1"/>
    <xf numFmtId="167" fontId="29" fillId="0" borderId="0" xfId="13" applyNumberFormat="1" applyFont="1" applyFill="1" applyBorder="1" applyAlignment="1">
      <alignment horizontal="right" vertical="center" wrapText="1"/>
    </xf>
    <xf numFmtId="0" fontId="12" fillId="0" borderId="0" xfId="13" applyFont="1" applyFill="1" applyBorder="1" applyAlignment="1">
      <alignment horizontal="center" vertical="center" wrapText="1"/>
    </xf>
    <xf numFmtId="0" fontId="12" fillId="0" borderId="0" xfId="13" applyFont="1" applyFill="1" applyBorder="1" applyAlignment="1">
      <alignment horizontal="left" vertical="center" wrapText="1"/>
    </xf>
    <xf numFmtId="0" fontId="12" fillId="0" borderId="0" xfId="13" applyFont="1" applyFill="1" applyBorder="1" applyAlignment="1">
      <alignment horizontal="center" vertical="center"/>
    </xf>
    <xf numFmtId="3" fontId="17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9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9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14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9" applyNumberFormat="1" applyFont="1" applyFill="1" applyBorder="1" applyAlignment="1" applyProtection="1">
      <alignment vertical="center" wrapText="1"/>
      <protection locked="0"/>
    </xf>
    <xf numFmtId="164" fontId="13" fillId="0" borderId="1" xfId="14" applyNumberFormat="1" applyFont="1" applyFill="1" applyBorder="1" applyAlignment="1" applyProtection="1">
      <alignment vertical="center" wrapText="1"/>
      <protection locked="0"/>
    </xf>
    <xf numFmtId="0" fontId="13" fillId="0" borderId="1" xfId="9" applyFont="1" applyFill="1" applyBorder="1" applyAlignment="1" applyProtection="1">
      <alignment horizontal="left" vertical="center" wrapText="1"/>
      <protection locked="0"/>
    </xf>
    <xf numFmtId="3" fontId="13" fillId="7" borderId="1" xfId="9" applyNumberFormat="1" applyFont="1" applyFill="1" applyBorder="1" applyAlignment="1" applyProtection="1">
      <alignment vertical="center" wrapText="1"/>
      <protection locked="0"/>
    </xf>
    <xf numFmtId="3" fontId="17" fillId="10" borderId="1" xfId="9" applyNumberFormat="1" applyFont="1" applyFill="1" applyBorder="1" applyAlignment="1" applyProtection="1">
      <alignment horizontal="right" vertical="center" wrapText="1"/>
      <protection locked="0"/>
    </xf>
    <xf numFmtId="3" fontId="15" fillId="10" borderId="1" xfId="9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9" applyFont="1" applyFill="1" applyAlignment="1" applyProtection="1">
      <alignment vertical="center" wrapText="1"/>
      <protection locked="0"/>
    </xf>
    <xf numFmtId="0" fontId="33" fillId="0" borderId="1" xfId="9" applyFont="1" applyFill="1" applyBorder="1" applyAlignment="1" applyProtection="1">
      <alignment horizontal="center" vertical="center" wrapText="1"/>
      <protection locked="0"/>
    </xf>
    <xf numFmtId="0" fontId="34" fillId="0" borderId="1" xfId="9" applyFont="1" applyFill="1" applyBorder="1" applyAlignment="1" applyProtection="1">
      <alignment horizontal="center" vertical="center" wrapText="1"/>
      <protection locked="0"/>
    </xf>
    <xf numFmtId="0" fontId="35" fillId="0" borderId="1" xfId="12" applyFont="1" applyFill="1" applyBorder="1" applyAlignment="1">
      <alignment horizontal="center" vertical="center" wrapText="1"/>
    </xf>
    <xf numFmtId="0" fontId="36" fillId="0" borderId="1" xfId="9" applyFont="1" applyFill="1" applyBorder="1" applyAlignment="1" applyProtection="1">
      <alignment horizontal="center" vertical="center" wrapText="1"/>
      <protection locked="0"/>
    </xf>
    <xf numFmtId="0" fontId="5" fillId="0" borderId="1" xfId="12" applyFont="1" applyFill="1" applyBorder="1" applyAlignment="1">
      <alignment horizontal="center" vertical="center" wrapText="1"/>
    </xf>
    <xf numFmtId="0" fontId="8" fillId="0" borderId="1" xfId="9" applyFont="1" applyFill="1" applyBorder="1" applyAlignment="1" applyProtection="1">
      <alignment horizontal="center" vertical="center" wrapText="1"/>
      <protection locked="0"/>
    </xf>
    <xf numFmtId="0" fontId="7" fillId="0" borderId="1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center" vertical="center" wrapText="1"/>
      <protection locked="0"/>
    </xf>
    <xf numFmtId="0" fontId="13" fillId="0" borderId="1" xfId="9" applyFont="1" applyFill="1" applyBorder="1" applyAlignment="1" applyProtection="1">
      <alignment horizontal="center" vertical="center" wrapText="1"/>
      <protection locked="0"/>
    </xf>
    <xf numFmtId="0" fontId="37" fillId="0" borderId="0" xfId="13" applyFont="1" applyBorder="1" applyAlignment="1">
      <alignment horizontal="right" vertical="center" wrapText="1"/>
    </xf>
    <xf numFmtId="0" fontId="20" fillId="0" borderId="0" xfId="13" applyFont="1" applyBorder="1" applyAlignment="1">
      <alignment horizontal="right" vertical="center" wrapText="1"/>
    </xf>
    <xf numFmtId="0" fontId="37" fillId="0" borderId="0" xfId="13" applyFont="1" applyBorder="1" applyAlignment="1">
      <alignment horizontal="center" vertical="center" wrapText="1"/>
    </xf>
    <xf numFmtId="0" fontId="1" fillId="0" borderId="0" xfId="13" applyAlignment="1">
      <alignment horizontal="center" vertical="center" wrapText="1"/>
    </xf>
    <xf numFmtId="0" fontId="38" fillId="0" borderId="0" xfId="13" applyFont="1" applyAlignment="1">
      <alignment horizontal="center" vertical="center" wrapText="1"/>
    </xf>
    <xf numFmtId="0" fontId="39" fillId="0" borderId="0" xfId="13" applyNumberFormat="1" applyFont="1" applyFill="1" applyAlignment="1">
      <alignment horizontal="right" vertical="center" wrapText="1"/>
    </xf>
    <xf numFmtId="0" fontId="40" fillId="0" borderId="0" xfId="13" applyFont="1" applyAlignment="1">
      <alignment horizontal="center" vertical="center" wrapText="1"/>
    </xf>
    <xf numFmtId="0" fontId="11" fillId="0" borderId="0" xfId="11" applyAlignment="1">
      <alignment horizontal="center" vertical="center" wrapText="1"/>
    </xf>
    <xf numFmtId="3" fontId="11" fillId="0" borderId="0" xfId="11" applyNumberFormat="1" applyAlignment="1">
      <alignment horizontal="center" vertical="center" wrapText="1"/>
    </xf>
    <xf numFmtId="0" fontId="39" fillId="0" borderId="0" xfId="11" applyFont="1"/>
    <xf numFmtId="0" fontId="41" fillId="0" borderId="0" xfId="11" applyFont="1"/>
    <xf numFmtId="0" fontId="32" fillId="0" borderId="0" xfId="11" applyFont="1" applyFill="1"/>
    <xf numFmtId="167" fontId="42" fillId="0" borderId="0" xfId="11" applyNumberFormat="1" applyFont="1" applyFill="1" applyBorder="1" applyAlignment="1">
      <alignment horizontal="right" vertical="center"/>
    </xf>
    <xf numFmtId="3" fontId="37" fillId="0" borderId="0" xfId="11" applyNumberFormat="1" applyFont="1" applyFill="1" applyBorder="1" applyAlignment="1">
      <alignment horizontal="right" vertical="center"/>
    </xf>
    <xf numFmtId="167" fontId="43" fillId="0" borderId="0" xfId="11" applyNumberFormat="1" applyFont="1" applyFill="1" applyBorder="1" applyAlignment="1">
      <alignment horizontal="right" vertical="center" wrapText="1"/>
    </xf>
    <xf numFmtId="0" fontId="24" fillId="0" borderId="0" xfId="1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left" vertical="center" wrapText="1"/>
    </xf>
    <xf numFmtId="0" fontId="37" fillId="0" borderId="0" xfId="11" applyFont="1" applyFill="1" applyBorder="1" applyAlignment="1">
      <alignment horizontal="center" vertical="center"/>
    </xf>
    <xf numFmtId="0" fontId="11" fillId="0" borderId="0" xfId="11" applyFill="1" applyAlignment="1">
      <alignment horizontal="center" vertical="center" wrapText="1"/>
    </xf>
    <xf numFmtId="2" fontId="37" fillId="0" borderId="1" xfId="11" applyNumberFormat="1" applyFont="1" applyFill="1" applyBorder="1" applyAlignment="1">
      <alignment horizontal="right" vertical="center" wrapText="1"/>
    </xf>
    <xf numFmtId="3" fontId="37" fillId="0" borderId="1" xfId="11" applyNumberFormat="1" applyFont="1" applyFill="1" applyBorder="1" applyAlignment="1">
      <alignment horizontal="right" vertical="center" wrapText="1"/>
    </xf>
    <xf numFmtId="166" fontId="37" fillId="0" borderId="1" xfId="11" applyNumberFormat="1" applyFont="1" applyFill="1" applyBorder="1" applyAlignment="1">
      <alignment horizontal="right" vertical="center" wrapText="1"/>
    </xf>
    <xf numFmtId="3" fontId="37" fillId="2" borderId="1" xfId="11" applyNumberFormat="1" applyFont="1" applyFill="1" applyBorder="1" applyAlignment="1">
      <alignment horizontal="right" vertical="center" wrapText="1"/>
    </xf>
    <xf numFmtId="0" fontId="37" fillId="0" borderId="1" xfId="11" applyFont="1" applyFill="1" applyBorder="1" applyAlignment="1">
      <alignment horizontal="center" vertical="center" wrapText="1"/>
    </xf>
    <xf numFmtId="0" fontId="37" fillId="0" borderId="1" xfId="11" applyFont="1" applyFill="1" applyBorder="1" applyAlignment="1">
      <alignment horizontal="left" vertical="center" wrapText="1"/>
    </xf>
    <xf numFmtId="0" fontId="39" fillId="0" borderId="1" xfId="11" applyFont="1" applyFill="1" applyBorder="1" applyAlignment="1">
      <alignment horizontal="center" vertical="center" wrapText="1"/>
    </xf>
    <xf numFmtId="0" fontId="11" fillId="11" borderId="0" xfId="11" applyFill="1" applyAlignment="1">
      <alignment horizontal="center" vertical="center" wrapText="1"/>
    </xf>
    <xf numFmtId="166" fontId="39" fillId="11" borderId="1" xfId="11" applyNumberFormat="1" applyFont="1" applyFill="1" applyBorder="1" applyAlignment="1">
      <alignment horizontal="right" vertical="center" wrapText="1"/>
    </xf>
    <xf numFmtId="4" fontId="41" fillId="11" borderId="1" xfId="11" applyNumberFormat="1" applyFont="1" applyFill="1" applyBorder="1" applyAlignment="1">
      <alignment horizontal="right" vertical="center" wrapText="1"/>
    </xf>
    <xf numFmtId="3" fontId="41" fillId="11" borderId="1" xfId="11" applyNumberFormat="1" applyFont="1" applyFill="1" applyBorder="1" applyAlignment="1">
      <alignment horizontal="right" vertical="center" wrapText="1"/>
    </xf>
    <xf numFmtId="0" fontId="19" fillId="11" borderId="1" xfId="11" applyFont="1" applyFill="1" applyBorder="1" applyAlignment="1">
      <alignment horizontal="center" vertical="center" wrapText="1"/>
    </xf>
    <xf numFmtId="0" fontId="41" fillId="11" borderId="1" xfId="11" applyFont="1" applyFill="1" applyBorder="1" applyAlignment="1">
      <alignment horizontal="left" vertical="center" wrapText="1"/>
    </xf>
    <xf numFmtId="0" fontId="39" fillId="0" borderId="1" xfId="11" applyFont="1" applyBorder="1" applyAlignment="1">
      <alignment horizontal="center" vertical="center" wrapText="1"/>
    </xf>
    <xf numFmtId="2" fontId="41" fillId="11" borderId="1" xfId="11" applyNumberFormat="1" applyFont="1" applyFill="1" applyBorder="1" applyAlignment="1">
      <alignment horizontal="right" vertical="center" wrapText="1"/>
    </xf>
    <xf numFmtId="166" fontId="41" fillId="11" borderId="1" xfId="11" applyNumberFormat="1" applyFont="1" applyFill="1" applyBorder="1" applyAlignment="1">
      <alignment horizontal="right" vertical="center" wrapText="1"/>
    </xf>
    <xf numFmtId="2" fontId="39" fillId="11" borderId="1" xfId="11" applyNumberFormat="1" applyFont="1" applyFill="1" applyBorder="1" applyAlignment="1">
      <alignment horizontal="right" vertical="center" wrapText="1"/>
    </xf>
    <xf numFmtId="3" fontId="39" fillId="11" borderId="1" xfId="11" applyNumberFormat="1" applyFont="1" applyFill="1" applyBorder="1" applyAlignment="1">
      <alignment horizontal="right" vertical="center" wrapText="1"/>
    </xf>
    <xf numFmtId="3" fontId="39" fillId="2" borderId="1" xfId="11" applyNumberFormat="1" applyFont="1" applyFill="1" applyBorder="1" applyAlignment="1">
      <alignment horizontal="right" vertical="center" wrapText="1"/>
    </xf>
    <xf numFmtId="0" fontId="39" fillId="11" borderId="1" xfId="11" applyFont="1" applyFill="1" applyBorder="1" applyAlignment="1">
      <alignment horizontal="left" vertical="center" wrapText="1"/>
    </xf>
    <xf numFmtId="0" fontId="11" fillId="12" borderId="0" xfId="11" applyFill="1" applyAlignment="1">
      <alignment horizontal="center" vertical="center" wrapText="1"/>
    </xf>
    <xf numFmtId="166" fontId="39" fillId="0" borderId="1" xfId="11" applyNumberFormat="1" applyFont="1" applyFill="1" applyBorder="1" applyAlignment="1">
      <alignment horizontal="center" vertical="center" wrapText="1"/>
    </xf>
    <xf numFmtId="3" fontId="39" fillId="0" borderId="1" xfId="11" applyNumberFormat="1" applyFont="1" applyFill="1" applyBorder="1" applyAlignment="1">
      <alignment horizontal="right" vertical="center" wrapText="1"/>
    </xf>
    <xf numFmtId="0" fontId="19" fillId="0" borderId="1" xfId="1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left" vertical="center" wrapText="1"/>
    </xf>
    <xf numFmtId="3" fontId="45" fillId="11" borderId="1" xfId="11" applyNumberFormat="1" applyFont="1" applyFill="1" applyBorder="1" applyAlignment="1">
      <alignment horizontal="right" vertical="center" wrapText="1"/>
    </xf>
    <xf numFmtId="3" fontId="45" fillId="2" borderId="1" xfId="11" applyNumberFormat="1" applyFont="1" applyFill="1" applyBorder="1" applyAlignment="1">
      <alignment horizontal="right" vertical="center" wrapText="1"/>
    </xf>
    <xf numFmtId="2" fontId="39" fillId="11" borderId="1" xfId="10" applyNumberFormat="1" applyFont="1" applyFill="1" applyBorder="1" applyAlignment="1">
      <alignment horizontal="right" vertical="center" wrapText="1"/>
    </xf>
    <xf numFmtId="0" fontId="11" fillId="13" borderId="0" xfId="11" applyFill="1" applyAlignment="1">
      <alignment horizontal="center" vertical="center" wrapText="1"/>
    </xf>
    <xf numFmtId="0" fontId="24" fillId="0" borderId="1" xfId="11" applyFont="1" applyFill="1" applyBorder="1" applyAlignment="1">
      <alignment horizontal="center" vertical="center" wrapText="1"/>
    </xf>
    <xf numFmtId="0" fontId="11" fillId="14" borderId="0" xfId="11" applyFill="1" applyAlignment="1">
      <alignment horizontal="center" vertical="center" wrapText="1"/>
    </xf>
    <xf numFmtId="2" fontId="39" fillId="15" borderId="1" xfId="10" applyNumberFormat="1" applyFont="1" applyFill="1" applyBorder="1" applyAlignment="1">
      <alignment horizontal="right" vertical="center" wrapText="1"/>
    </xf>
    <xf numFmtId="3" fontId="39" fillId="15" borderId="1" xfId="11" applyNumberFormat="1" applyFont="1" applyFill="1" applyBorder="1" applyAlignment="1">
      <alignment horizontal="right" vertical="center" wrapText="1"/>
    </xf>
    <xf numFmtId="0" fontId="19" fillId="15" borderId="1" xfId="11" applyFont="1" applyFill="1" applyBorder="1" applyAlignment="1">
      <alignment horizontal="center" vertical="center" wrapText="1"/>
    </xf>
    <xf numFmtId="0" fontId="39" fillId="15" borderId="1" xfId="11" applyFont="1" applyFill="1" applyBorder="1" applyAlignment="1">
      <alignment horizontal="left" vertical="center" wrapText="1"/>
    </xf>
    <xf numFmtId="0" fontId="39" fillId="15" borderId="1" xfId="11" applyFont="1" applyFill="1" applyBorder="1" applyAlignment="1">
      <alignment horizontal="center" vertical="center" wrapText="1"/>
    </xf>
    <xf numFmtId="2" fontId="39" fillId="0" borderId="1" xfId="11" applyNumberFormat="1" applyFont="1" applyFill="1" applyBorder="1" applyAlignment="1">
      <alignment horizontal="right" vertical="center" wrapText="1"/>
    </xf>
    <xf numFmtId="3" fontId="45" fillId="0" borderId="1" xfId="11" applyNumberFormat="1" applyFont="1" applyFill="1" applyBorder="1" applyAlignment="1">
      <alignment horizontal="right" vertical="center" wrapText="1"/>
    </xf>
    <xf numFmtId="2" fontId="39" fillId="0" borderId="1" xfId="10" applyNumberFormat="1" applyFont="1" applyFill="1" applyBorder="1" applyAlignment="1">
      <alignment horizontal="right" vertical="center" wrapText="1"/>
    </xf>
    <xf numFmtId="4" fontId="39" fillId="15" borderId="1" xfId="11" applyNumberFormat="1" applyFont="1" applyFill="1" applyBorder="1" applyAlignment="1">
      <alignment horizontal="center" vertical="center" wrapText="1"/>
    </xf>
    <xf numFmtId="2" fontId="39" fillId="11" borderId="1" xfId="10" applyNumberFormat="1" applyFont="1" applyFill="1" applyBorder="1" applyAlignment="1">
      <alignment horizontal="center" vertical="center" wrapText="1"/>
    </xf>
    <xf numFmtId="0" fontId="19" fillId="0" borderId="1" xfId="11" applyFont="1" applyBorder="1" applyAlignment="1">
      <alignment horizontal="center" vertical="center" wrapText="1"/>
    </xf>
    <xf numFmtId="0" fontId="39" fillId="0" borderId="1" xfId="11" applyFont="1" applyBorder="1" applyAlignment="1">
      <alignment horizontal="left" vertical="center" wrapText="1"/>
    </xf>
    <xf numFmtId="2" fontId="39" fillId="15" borderId="1" xfId="11" applyNumberFormat="1" applyFont="1" applyFill="1" applyBorder="1" applyAlignment="1">
      <alignment horizontal="right" vertical="center" wrapText="1"/>
    </xf>
    <xf numFmtId="3" fontId="39" fillId="0" borderId="1" xfId="11" applyNumberFormat="1" applyFont="1" applyBorder="1" applyAlignment="1">
      <alignment horizontal="right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37" fillId="0" borderId="0" xfId="11" applyFont="1" applyBorder="1" applyAlignment="1">
      <alignment vertical="center" wrapText="1"/>
    </xf>
    <xf numFmtId="0" fontId="37" fillId="0" borderId="0" xfId="11" applyFont="1" applyBorder="1" applyAlignment="1">
      <alignment horizontal="center" vertical="center" wrapText="1"/>
    </xf>
    <xf numFmtId="0" fontId="20" fillId="0" borderId="0" xfId="11" applyFont="1"/>
    <xf numFmtId="0" fontId="46" fillId="0" borderId="0" xfId="11" applyFont="1"/>
    <xf numFmtId="0" fontId="20" fillId="0" borderId="0" xfId="11" applyFont="1" applyFill="1"/>
    <xf numFmtId="2" fontId="43" fillId="0" borderId="1" xfId="10" applyNumberFormat="1" applyFont="1" applyFill="1" applyBorder="1" applyAlignment="1">
      <alignment horizontal="right" vertical="center"/>
    </xf>
    <xf numFmtId="3" fontId="6" fillId="0" borderId="1" xfId="11" applyNumberFormat="1" applyFont="1" applyFill="1" applyBorder="1" applyAlignment="1">
      <alignment horizontal="right" vertical="center"/>
    </xf>
    <xf numFmtId="3" fontId="6" fillId="2" borderId="1" xfId="11" applyNumberFormat="1" applyFont="1" applyFill="1" applyBorder="1" applyAlignment="1">
      <alignment horizontal="right" vertical="center"/>
    </xf>
    <xf numFmtId="0" fontId="15" fillId="0" borderId="1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left" vertical="center" wrapText="1"/>
    </xf>
    <xf numFmtId="2" fontId="45" fillId="11" borderId="1" xfId="10" applyNumberFormat="1" applyFont="1" applyFill="1" applyBorder="1" applyAlignment="1">
      <alignment horizontal="right" vertical="center" wrapText="1"/>
    </xf>
    <xf numFmtId="0" fontId="45" fillId="11" borderId="1" xfId="11" applyFont="1" applyFill="1" applyBorder="1" applyAlignment="1">
      <alignment horizontal="right" vertical="center" wrapText="1"/>
    </xf>
    <xf numFmtId="3" fontId="39" fillId="11" borderId="1" xfId="11" applyNumberFormat="1" applyFont="1" applyFill="1" applyBorder="1" applyAlignment="1">
      <alignment horizontal="right" vertical="center"/>
    </xf>
    <xf numFmtId="3" fontId="45" fillId="11" borderId="1" xfId="11" applyNumberFormat="1" applyFont="1" applyFill="1" applyBorder="1" applyAlignment="1">
      <alignment horizontal="center" vertical="center" wrapText="1"/>
    </xf>
    <xf numFmtId="2" fontId="41" fillId="0" borderId="1" xfId="10" applyNumberFormat="1" applyFont="1" applyBorder="1" applyAlignment="1">
      <alignment horizontal="right" vertical="center"/>
    </xf>
    <xf numFmtId="2" fontId="47" fillId="11" borderId="1" xfId="10" applyNumberFormat="1" applyFont="1" applyFill="1" applyBorder="1" applyAlignment="1">
      <alignment horizontal="right" vertical="center" wrapText="1"/>
    </xf>
    <xf numFmtId="2" fontId="41" fillId="11" borderId="1" xfId="10" applyNumberFormat="1" applyFont="1" applyFill="1" applyBorder="1" applyAlignment="1">
      <alignment horizontal="right" vertical="center"/>
    </xf>
    <xf numFmtId="0" fontId="13" fillId="0" borderId="1" xfId="11" applyFont="1" applyBorder="1" applyAlignment="1">
      <alignment horizontal="center" vertical="center" wrapText="1"/>
    </xf>
    <xf numFmtId="0" fontId="47" fillId="0" borderId="1" xfId="11" applyFont="1" applyBorder="1" applyAlignment="1">
      <alignment horizontal="left" vertical="center" wrapText="1"/>
    </xf>
    <xf numFmtId="0" fontId="45" fillId="11" borderId="1" xfId="11" applyFont="1" applyFill="1" applyBorder="1" applyAlignment="1">
      <alignment horizontal="left" vertical="center" wrapText="1"/>
    </xf>
    <xf numFmtId="3" fontId="39" fillId="2" borderId="1" xfId="11" applyNumberFormat="1" applyFont="1" applyFill="1" applyBorder="1" applyAlignment="1">
      <alignment horizontal="right" vertical="center"/>
    </xf>
    <xf numFmtId="0" fontId="12" fillId="0" borderId="0" xfId="11" applyFont="1" applyFill="1"/>
    <xf numFmtId="2" fontId="42" fillId="16" borderId="1" xfId="10" applyNumberFormat="1" applyFont="1" applyFill="1" applyBorder="1" applyAlignment="1">
      <alignment vertical="center"/>
    </xf>
    <xf numFmtId="3" fontId="6" fillId="16" borderId="1" xfId="11" applyNumberFormat="1" applyFont="1" applyFill="1" applyBorder="1" applyAlignment="1">
      <alignment horizontal="right" vertical="center" wrapText="1"/>
    </xf>
    <xf numFmtId="0" fontId="15" fillId="16" borderId="1" xfId="11" applyFont="1" applyFill="1" applyBorder="1" applyAlignment="1">
      <alignment horizontal="center" vertical="center" wrapText="1"/>
    </xf>
    <xf numFmtId="0" fontId="6" fillId="16" borderId="1" xfId="11" applyFont="1" applyFill="1" applyBorder="1" applyAlignment="1">
      <alignment horizontal="left" vertical="center" wrapText="1"/>
    </xf>
    <xf numFmtId="2" fontId="41" fillId="8" borderId="1" xfId="10" applyNumberFormat="1" applyFont="1" applyFill="1" applyBorder="1" applyAlignment="1">
      <alignment vertical="center"/>
    </xf>
    <xf numFmtId="3" fontId="39" fillId="8" borderId="1" xfId="11" applyNumberFormat="1" applyFont="1" applyFill="1" applyBorder="1" applyAlignment="1">
      <alignment vertical="center"/>
    </xf>
    <xf numFmtId="3" fontId="39" fillId="2" borderId="1" xfId="11" applyNumberFormat="1" applyFont="1" applyFill="1" applyBorder="1" applyAlignment="1">
      <alignment vertical="center"/>
    </xf>
    <xf numFmtId="0" fontId="17" fillId="8" borderId="1" xfId="11" applyFont="1" applyFill="1" applyBorder="1" applyAlignment="1">
      <alignment horizontal="center" vertical="center" wrapText="1"/>
    </xf>
    <xf numFmtId="0" fontId="47" fillId="8" borderId="1" xfId="11" applyFont="1" applyFill="1" applyBorder="1" applyAlignment="1">
      <alignment horizontal="left" vertical="center" wrapText="1"/>
    </xf>
    <xf numFmtId="2" fontId="41" fillId="0" borderId="1" xfId="10" applyNumberFormat="1" applyFont="1" applyFill="1" applyBorder="1" applyAlignment="1">
      <alignment vertical="center"/>
    </xf>
    <xf numFmtId="3" fontId="39" fillId="0" borderId="1" xfId="11" applyNumberFormat="1" applyFont="1" applyFill="1" applyBorder="1" applyAlignment="1">
      <alignment vertical="center"/>
    </xf>
    <xf numFmtId="0" fontId="45" fillId="11" borderId="1" xfId="11" applyFont="1" applyFill="1" applyBorder="1" applyAlignment="1">
      <alignment horizontal="left" vertical="center" wrapText="1" indent="2"/>
    </xf>
    <xf numFmtId="0" fontId="45" fillId="0" borderId="1" xfId="11" applyFont="1" applyFill="1" applyBorder="1" applyAlignment="1">
      <alignment horizontal="left" vertical="center" wrapText="1" indent="2"/>
    </xf>
    <xf numFmtId="3" fontId="37" fillId="16" borderId="1" xfId="11" applyNumberFormat="1" applyFont="1" applyFill="1" applyBorder="1" applyAlignment="1">
      <alignment vertical="center"/>
    </xf>
    <xf numFmtId="3" fontId="20" fillId="0" borderId="0" xfId="11" applyNumberFormat="1" applyFont="1" applyFill="1"/>
    <xf numFmtId="3" fontId="32" fillId="0" borderId="0" xfId="11" applyNumberFormat="1" applyFont="1" applyFill="1"/>
    <xf numFmtId="0" fontId="24" fillId="0" borderId="8" xfId="11" applyFont="1" applyBorder="1" applyAlignment="1"/>
    <xf numFmtId="168" fontId="20" fillId="0" borderId="0" xfId="11" applyNumberFormat="1" applyFont="1" applyAlignment="1">
      <alignment horizontal="center" vertical="center"/>
    </xf>
    <xf numFmtId="0" fontId="27" fillId="0" borderId="0" xfId="11" applyFont="1" applyFill="1" applyAlignment="1">
      <alignment horizontal="left" vertical="center" wrapText="1"/>
    </xf>
    <xf numFmtId="0" fontId="50" fillId="0" borderId="0" xfId="11" applyFont="1"/>
    <xf numFmtId="2" fontId="42" fillId="0" borderId="1" xfId="10" applyNumberFormat="1" applyFont="1" applyFill="1" applyBorder="1" applyAlignment="1">
      <alignment horizontal="right" vertical="center"/>
    </xf>
    <xf numFmtId="3" fontId="37" fillId="0" borderId="1" xfId="11" applyNumberFormat="1" applyFont="1" applyFill="1" applyBorder="1" applyAlignment="1">
      <alignment horizontal="right" vertical="center"/>
    </xf>
    <xf numFmtId="3" fontId="37" fillId="2" borderId="1" xfId="11" applyNumberFormat="1" applyFont="1" applyFill="1" applyBorder="1" applyAlignment="1">
      <alignment horizontal="right" vertical="center"/>
    </xf>
    <xf numFmtId="0" fontId="15" fillId="2" borderId="1" xfId="11" applyFont="1" applyFill="1" applyBorder="1" applyAlignment="1">
      <alignment horizontal="center" vertical="center" wrapText="1"/>
    </xf>
    <xf numFmtId="167" fontId="47" fillId="11" borderId="1" xfId="11" applyNumberFormat="1" applyFont="1" applyFill="1" applyBorder="1" applyAlignment="1">
      <alignment horizontal="right" vertical="center"/>
    </xf>
    <xf numFmtId="3" fontId="45" fillId="11" borderId="1" xfId="11" applyNumberFormat="1" applyFont="1" applyFill="1" applyBorder="1" applyAlignment="1">
      <alignment horizontal="right" vertical="center"/>
    </xf>
    <xf numFmtId="0" fontId="13" fillId="11" borderId="1" xfId="11" applyFont="1" applyFill="1" applyBorder="1" applyAlignment="1">
      <alignment horizontal="center" vertical="center" wrapText="1"/>
    </xf>
    <xf numFmtId="0" fontId="13" fillId="2" borderId="1" xfId="11" applyFont="1" applyFill="1" applyBorder="1" applyAlignment="1">
      <alignment horizontal="center" vertical="center" wrapText="1"/>
    </xf>
    <xf numFmtId="0" fontId="7" fillId="0" borderId="0" xfId="11" applyFont="1" applyFill="1"/>
    <xf numFmtId="0" fontId="13" fillId="8" borderId="1" xfId="11" applyFont="1" applyFill="1" applyBorder="1" applyAlignment="1">
      <alignment horizontal="center" vertical="center" wrapText="1"/>
    </xf>
    <xf numFmtId="0" fontId="4" fillId="0" borderId="0" xfId="11" applyFont="1" applyFill="1"/>
    <xf numFmtId="0" fontId="19" fillId="0" borderId="0" xfId="11" applyFont="1" applyAlignment="1"/>
    <xf numFmtId="0" fontId="27" fillId="0" borderId="0" xfId="11" applyFont="1" applyFill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13" applyFont="1"/>
    <xf numFmtId="0" fontId="41" fillId="0" borderId="0" xfId="13" applyFont="1"/>
    <xf numFmtId="0" fontId="32" fillId="0" borderId="0" xfId="13" applyFont="1" applyFill="1"/>
    <xf numFmtId="167" fontId="42" fillId="0" borderId="0" xfId="13" applyNumberFormat="1" applyFont="1" applyFill="1" applyBorder="1" applyAlignment="1">
      <alignment horizontal="right" vertical="center"/>
    </xf>
    <xf numFmtId="3" fontId="37" fillId="0" borderId="0" xfId="13" applyNumberFormat="1" applyFont="1" applyFill="1" applyBorder="1" applyAlignment="1">
      <alignment horizontal="right" vertical="center"/>
    </xf>
    <xf numFmtId="167" fontId="43" fillId="0" borderId="0" xfId="13" applyNumberFormat="1" applyFont="1" applyFill="1" applyBorder="1" applyAlignment="1">
      <alignment horizontal="right" vertical="center" wrapText="1"/>
    </xf>
    <xf numFmtId="0" fontId="24" fillId="0" borderId="0" xfId="13" applyFont="1" applyFill="1" applyBorder="1" applyAlignment="1">
      <alignment horizontal="center" vertical="center" wrapText="1"/>
    </xf>
    <xf numFmtId="0" fontId="37" fillId="0" borderId="0" xfId="13" applyFont="1" applyFill="1" applyBorder="1" applyAlignment="1">
      <alignment horizontal="left" vertical="center" wrapText="1"/>
    </xf>
    <xf numFmtId="0" fontId="37" fillId="0" borderId="0" xfId="13" applyFont="1" applyFill="1" applyBorder="1" applyAlignment="1">
      <alignment horizontal="center" vertical="center"/>
    </xf>
    <xf numFmtId="166" fontId="42" fillId="0" borderId="1" xfId="13" applyNumberFormat="1" applyFont="1" applyFill="1" applyBorder="1" applyAlignment="1">
      <alignment horizontal="right" vertical="center"/>
    </xf>
    <xf numFmtId="3" fontId="37" fillId="0" borderId="1" xfId="13" applyNumberFormat="1" applyFont="1" applyFill="1" applyBorder="1" applyAlignment="1">
      <alignment horizontal="right" vertical="center"/>
    </xf>
    <xf numFmtId="167" fontId="43" fillId="0" borderId="1" xfId="13" applyNumberFormat="1" applyFont="1" applyFill="1" applyBorder="1" applyAlignment="1">
      <alignment horizontal="right" vertical="center" wrapText="1"/>
    </xf>
    <xf numFmtId="3" fontId="37" fillId="7" borderId="1" xfId="13" applyNumberFormat="1" applyFont="1" applyFill="1" applyBorder="1" applyAlignment="1">
      <alignment horizontal="right" vertical="center"/>
    </xf>
    <xf numFmtId="0" fontId="24" fillId="7" borderId="1" xfId="13" applyFont="1" applyFill="1" applyBorder="1" applyAlignment="1">
      <alignment horizontal="center" vertical="center" wrapText="1"/>
    </xf>
    <xf numFmtId="0" fontId="24" fillId="0" borderId="1" xfId="13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left" vertical="center" wrapText="1"/>
    </xf>
    <xf numFmtId="0" fontId="37" fillId="0" borderId="1" xfId="13" applyFont="1" applyFill="1" applyBorder="1" applyAlignment="1">
      <alignment horizontal="center" vertical="center"/>
    </xf>
    <xf numFmtId="166" fontId="41" fillId="0" borderId="1" xfId="13" applyNumberFormat="1" applyFont="1" applyBorder="1" applyAlignment="1">
      <alignment horizontal="right" vertical="center"/>
    </xf>
    <xf numFmtId="0" fontId="32" fillId="0" borderId="1" xfId="13" applyFont="1" applyBorder="1"/>
    <xf numFmtId="4" fontId="41" fillId="0" borderId="1" xfId="13" applyNumberFormat="1" applyFont="1" applyBorder="1" applyAlignment="1">
      <alignment horizontal="right" vertical="center"/>
    </xf>
    <xf numFmtId="0" fontId="13" fillId="0" borderId="1" xfId="13" applyFont="1" applyBorder="1" applyAlignment="1">
      <alignment horizontal="center" vertical="center" wrapText="1"/>
    </xf>
    <xf numFmtId="0" fontId="47" fillId="0" borderId="1" xfId="13" applyFont="1" applyBorder="1" applyAlignment="1">
      <alignment horizontal="left" vertical="center" wrapText="1"/>
    </xf>
    <xf numFmtId="0" fontId="39" fillId="0" borderId="1" xfId="13" applyFont="1" applyBorder="1" applyAlignment="1">
      <alignment horizontal="center" vertical="center"/>
    </xf>
    <xf numFmtId="164" fontId="41" fillId="0" borderId="1" xfId="13" applyNumberFormat="1" applyFont="1" applyFill="1" applyBorder="1" applyAlignment="1">
      <alignment horizontal="right" vertical="center"/>
    </xf>
    <xf numFmtId="164" fontId="13" fillId="0" borderId="1" xfId="13" applyNumberFormat="1" applyFont="1" applyBorder="1" applyAlignment="1">
      <alignment horizontal="center" vertical="center" wrapText="1"/>
    </xf>
    <xf numFmtId="164" fontId="47" fillId="0" borderId="1" xfId="14" applyNumberFormat="1" applyFont="1" applyBorder="1" applyAlignment="1">
      <alignment horizontal="right" vertical="center" wrapText="1"/>
    </xf>
    <xf numFmtId="164" fontId="47" fillId="0" borderId="1" xfId="13" applyNumberFormat="1" applyFont="1" applyBorder="1" applyAlignment="1">
      <alignment horizontal="right" vertical="center" wrapText="1"/>
    </xf>
    <xf numFmtId="0" fontId="12" fillId="0" borderId="0" xfId="13" applyFont="1" applyFill="1"/>
    <xf numFmtId="164" fontId="13" fillId="0" borderId="1" xfId="13" applyNumberFormat="1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47" fillId="0" borderId="1" xfId="13" applyFont="1" applyFill="1" applyBorder="1" applyAlignment="1">
      <alignment horizontal="left" vertical="center" wrapText="1"/>
    </xf>
    <xf numFmtId="0" fontId="39" fillId="0" borderId="1" xfId="13" applyFont="1" applyFill="1" applyBorder="1" applyAlignment="1">
      <alignment horizontal="center" vertical="center"/>
    </xf>
    <xf numFmtId="2" fontId="47" fillId="0" borderId="1" xfId="14" applyNumberFormat="1" applyFont="1" applyFill="1" applyBorder="1" applyAlignment="1">
      <alignment horizontal="right" vertical="center" wrapText="1"/>
    </xf>
    <xf numFmtId="3" fontId="39" fillId="0" borderId="1" xfId="13" applyNumberFormat="1" applyFont="1" applyFill="1" applyBorder="1" applyAlignment="1">
      <alignment vertical="center"/>
    </xf>
    <xf numFmtId="167" fontId="47" fillId="0" borderId="1" xfId="13" applyNumberFormat="1" applyFont="1" applyBorder="1" applyAlignment="1">
      <alignment horizontal="right" vertical="center" wrapText="1"/>
    </xf>
    <xf numFmtId="3" fontId="45" fillId="7" borderId="1" xfId="13" applyNumberFormat="1" applyFont="1" applyFill="1" applyBorder="1" applyAlignment="1">
      <alignment horizontal="right" vertical="center" wrapText="1"/>
    </xf>
    <xf numFmtId="0" fontId="13" fillId="7" borderId="1" xfId="13" applyFont="1" applyFill="1" applyBorder="1" applyAlignment="1">
      <alignment horizontal="center" vertical="center" wrapText="1"/>
    </xf>
    <xf numFmtId="0" fontId="45" fillId="0" borderId="1" xfId="13" applyFont="1" applyFill="1" applyBorder="1" applyAlignment="1">
      <alignment horizontal="left" vertical="center" wrapText="1"/>
    </xf>
    <xf numFmtId="3" fontId="45" fillId="0" borderId="1" xfId="13" applyNumberFormat="1" applyFont="1" applyBorder="1" applyAlignment="1">
      <alignment horizontal="right" vertical="center" wrapText="1"/>
    </xf>
    <xf numFmtId="0" fontId="45" fillId="0" borderId="1" xfId="13" applyFont="1" applyBorder="1" applyAlignment="1">
      <alignment horizontal="left" vertical="center" wrapText="1"/>
    </xf>
    <xf numFmtId="2" fontId="47" fillId="0" borderId="1" xfId="14" applyNumberFormat="1" applyFont="1" applyBorder="1" applyAlignment="1">
      <alignment horizontal="right" vertical="center" wrapText="1"/>
    </xf>
    <xf numFmtId="2" fontId="13" fillId="0" borderId="1" xfId="13" applyNumberFormat="1" applyFont="1" applyBorder="1" applyAlignment="1">
      <alignment horizontal="center" vertical="center" wrapText="1"/>
    </xf>
    <xf numFmtId="3" fontId="45" fillId="0" borderId="1" xfId="13" applyNumberFormat="1" applyFont="1" applyFill="1" applyBorder="1" applyAlignment="1">
      <alignment horizontal="right" vertical="center" wrapText="1"/>
    </xf>
    <xf numFmtId="0" fontId="45" fillId="0" borderId="1" xfId="13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24" fillId="0" borderId="0" xfId="13" applyFont="1" applyBorder="1" applyAlignment="1"/>
    <xf numFmtId="168" fontId="20" fillId="0" borderId="0" xfId="13" applyNumberFormat="1" applyFont="1" applyAlignment="1">
      <alignment horizontal="center" vertical="center"/>
    </xf>
    <xf numFmtId="0" fontId="4" fillId="0" borderId="0" xfId="13" applyFont="1"/>
    <xf numFmtId="167" fontId="42" fillId="0" borderId="1" xfId="13" applyNumberFormat="1" applyFont="1" applyFill="1" applyBorder="1" applyAlignment="1">
      <alignment horizontal="right" vertical="center"/>
    </xf>
    <xf numFmtId="167" fontId="41" fillId="0" borderId="1" xfId="13" applyNumberFormat="1" applyFont="1" applyBorder="1" applyAlignment="1">
      <alignment horizontal="right" vertical="center"/>
    </xf>
    <xf numFmtId="3" fontId="41" fillId="0" borderId="1" xfId="13" applyNumberFormat="1" applyFont="1" applyBorder="1" applyAlignment="1">
      <alignment horizontal="right" vertical="center"/>
    </xf>
    <xf numFmtId="164" fontId="13" fillId="0" borderId="1" xfId="14" applyNumberFormat="1" applyFont="1" applyBorder="1" applyAlignment="1">
      <alignment horizontal="center" vertical="center" wrapText="1"/>
    </xf>
    <xf numFmtId="167" fontId="41" fillId="0" borderId="1" xfId="13" applyNumberFormat="1" applyFont="1" applyFill="1" applyBorder="1" applyAlignment="1">
      <alignment horizontal="right" vertical="center"/>
    </xf>
    <xf numFmtId="169" fontId="20" fillId="0" borderId="0" xfId="14" applyNumberFormat="1" applyFont="1"/>
    <xf numFmtId="170" fontId="20" fillId="0" borderId="0" xfId="14" applyNumberFormat="1" applyFont="1"/>
    <xf numFmtId="3" fontId="20" fillId="0" borderId="0" xfId="13" applyNumberFormat="1" applyFont="1"/>
    <xf numFmtId="0" fontId="30" fillId="0" borderId="0" xfId="13" applyFont="1" applyFill="1" applyBorder="1" applyAlignment="1">
      <alignment vertical="center"/>
    </xf>
    <xf numFmtId="3" fontId="7" fillId="0" borderId="1" xfId="13" applyNumberFormat="1" applyFont="1" applyFill="1" applyBorder="1" applyAlignment="1">
      <alignment horizontal="center" vertical="center"/>
    </xf>
    <xf numFmtId="1" fontId="7" fillId="7" borderId="1" xfId="14" applyNumberFormat="1" applyFont="1" applyFill="1" applyBorder="1" applyAlignment="1">
      <alignment horizontal="center" vertical="center"/>
    </xf>
    <xf numFmtId="0" fontId="7" fillId="7" borderId="1" xfId="13" applyFont="1" applyFill="1" applyBorder="1" applyAlignment="1">
      <alignment horizontal="center" vertical="center" wrapText="1"/>
    </xf>
    <xf numFmtId="9" fontId="4" fillId="0" borderId="1" xfId="14" applyFont="1" applyFill="1" applyBorder="1" applyAlignment="1">
      <alignment horizontal="center" vertical="center"/>
    </xf>
    <xf numFmtId="0" fontId="7" fillId="7" borderId="1" xfId="13" applyFont="1" applyFill="1" applyBorder="1" applyAlignment="1">
      <alignment horizontal="left" vertical="center" wrapText="1" indent="1"/>
    </xf>
    <xf numFmtId="0" fontId="4" fillId="9" borderId="3" xfId="13" applyFont="1" applyFill="1" applyBorder="1" applyAlignment="1">
      <alignment horizontal="center" vertical="center" wrapText="1"/>
    </xf>
    <xf numFmtId="0" fontId="4" fillId="9" borderId="2" xfId="13" applyFont="1" applyFill="1" applyBorder="1" applyAlignment="1">
      <alignment horizontal="center" vertical="center" wrapText="1"/>
    </xf>
    <xf numFmtId="164" fontId="4" fillId="8" borderId="1" xfId="2" applyNumberFormat="1" applyFont="1" applyFill="1" applyBorder="1" applyAlignment="1">
      <alignment horizontal="center" vertical="center" wrapText="1"/>
    </xf>
    <xf numFmtId="1" fontId="4" fillId="8" borderId="1" xfId="14" applyNumberFormat="1" applyFont="1" applyFill="1" applyBorder="1" applyAlignment="1">
      <alignment horizontal="center" vertical="center"/>
    </xf>
    <xf numFmtId="0" fontId="4" fillId="8" borderId="1" xfId="13" applyFont="1" applyFill="1" applyBorder="1" applyAlignment="1">
      <alignment horizontal="center" vertical="center" wrapText="1"/>
    </xf>
    <xf numFmtId="0" fontId="4" fillId="8" borderId="1" xfId="13" applyFont="1" applyFill="1" applyBorder="1" applyAlignment="1">
      <alignment vertical="center" wrapText="1"/>
    </xf>
    <xf numFmtId="164" fontId="7" fillId="4" borderId="1" xfId="2" applyNumberFormat="1" applyFont="1" applyFill="1" applyBorder="1" applyAlignment="1">
      <alignment horizontal="center" vertical="center" wrapText="1"/>
    </xf>
    <xf numFmtId="1" fontId="7" fillId="4" borderId="1" xfId="14" applyNumberFormat="1" applyFont="1" applyFill="1" applyBorder="1" applyAlignment="1">
      <alignment horizontal="center" vertical="center"/>
    </xf>
    <xf numFmtId="0" fontId="7" fillId="4" borderId="1" xfId="13" applyFont="1" applyFill="1" applyBorder="1" applyAlignment="1">
      <alignment horizontal="center" vertical="center" wrapText="1"/>
    </xf>
    <xf numFmtId="0" fontId="7" fillId="4" borderId="1" xfId="13" applyFont="1" applyFill="1" applyBorder="1" applyAlignment="1">
      <alignment vertical="center" wrapText="1"/>
    </xf>
    <xf numFmtId="9" fontId="4" fillId="0" borderId="1" xfId="14" applyFont="1" applyFill="1" applyBorder="1" applyAlignment="1">
      <alignment vertical="center" wrapText="1"/>
    </xf>
    <xf numFmtId="0" fontId="23" fillId="0" borderId="0" xfId="16" applyFont="1" applyFill="1" applyBorder="1" applyAlignment="1">
      <alignment vertical="center"/>
    </xf>
    <xf numFmtId="0" fontId="18" fillId="0" borderId="0" xfId="16" applyFont="1" applyFill="1" applyBorder="1" applyAlignment="1">
      <alignment vertical="center"/>
    </xf>
    <xf numFmtId="0" fontId="13" fillId="0" borderId="0" xfId="16" applyFont="1" applyFill="1" applyBorder="1" applyAlignment="1">
      <alignment vertical="center"/>
    </xf>
    <xf numFmtId="0" fontId="13" fillId="0" borderId="0" xfId="16" applyFont="1" applyFill="1" applyBorder="1" applyAlignment="1">
      <alignment vertical="center" wrapText="1"/>
    </xf>
    <xf numFmtId="164" fontId="7" fillId="4" borderId="1" xfId="14" applyNumberFormat="1" applyFont="1" applyFill="1" applyBorder="1" applyAlignment="1">
      <alignment horizontal="center" vertical="center"/>
    </xf>
    <xf numFmtId="3" fontId="21" fillId="4" borderId="1" xfId="16" applyNumberFormat="1" applyFont="1" applyFill="1" applyBorder="1" applyAlignment="1">
      <alignment horizontal="center" vertical="center"/>
    </xf>
    <xf numFmtId="3" fontId="7" fillId="4" borderId="1" xfId="16" applyNumberFormat="1" applyFont="1" applyFill="1" applyBorder="1" applyAlignment="1">
      <alignment horizontal="center" vertical="center"/>
    </xf>
    <xf numFmtId="0" fontId="7" fillId="4" borderId="1" xfId="16" applyFont="1" applyFill="1" applyBorder="1" applyAlignment="1">
      <alignment vertical="center" wrapText="1"/>
    </xf>
    <xf numFmtId="164" fontId="4" fillId="0" borderId="1" xfId="16" applyNumberFormat="1" applyFont="1" applyFill="1" applyBorder="1" applyAlignment="1">
      <alignment horizontal="center" vertical="center"/>
    </xf>
    <xf numFmtId="0" fontId="12" fillId="0" borderId="1" xfId="16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vertical="center" wrapText="1"/>
    </xf>
    <xf numFmtId="164" fontId="8" fillId="0" borderId="1" xfId="16" applyNumberFormat="1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vertical="center" wrapText="1"/>
    </xf>
    <xf numFmtId="0" fontId="12" fillId="3" borderId="4" xfId="16" applyFont="1" applyFill="1" applyBorder="1" applyAlignment="1">
      <alignment vertical="center" wrapText="1"/>
    </xf>
    <xf numFmtId="0" fontId="12" fillId="3" borderId="3" xfId="16" applyFont="1" applyFill="1" applyBorder="1" applyAlignment="1">
      <alignment vertical="center" wrapText="1"/>
    </xf>
    <xf numFmtId="0" fontId="12" fillId="3" borderId="2" xfId="16" applyFont="1" applyFill="1" applyBorder="1" applyAlignment="1">
      <alignment vertical="center" wrapText="1"/>
    </xf>
    <xf numFmtId="0" fontId="7" fillId="0" borderId="1" xfId="16" applyFont="1" applyFill="1" applyBorder="1" applyAlignment="1">
      <alignment vertical="center" wrapText="1"/>
    </xf>
    <xf numFmtId="0" fontId="22" fillId="0" borderId="0" xfId="16" applyFont="1" applyFill="1" applyBorder="1" applyAlignment="1">
      <alignment vertical="center"/>
    </xf>
    <xf numFmtId="3" fontId="7" fillId="7" borderId="1" xfId="13" applyNumberFormat="1" applyFont="1" applyFill="1" applyBorder="1" applyAlignment="1">
      <alignment horizontal="center" vertical="center" wrapText="1"/>
    </xf>
    <xf numFmtId="0" fontId="16" fillId="0" borderId="0" xfId="16" applyFont="1" applyFill="1" applyBorder="1" applyAlignment="1">
      <alignment horizontal="right" vertical="center"/>
    </xf>
    <xf numFmtId="0" fontId="15" fillId="0" borderId="0" xfId="16" applyFont="1" applyFill="1" applyBorder="1" applyAlignment="1">
      <alignment horizontal="center" vertical="center" wrapText="1"/>
    </xf>
    <xf numFmtId="3" fontId="13" fillId="0" borderId="0" xfId="13" applyNumberFormat="1" applyFont="1" applyFill="1" applyAlignment="1">
      <alignment vertical="center" wrapText="1"/>
    </xf>
    <xf numFmtId="3" fontId="13" fillId="0" borderId="0" xfId="13" applyNumberFormat="1" applyFont="1" applyFill="1" applyAlignment="1">
      <alignment vertical="center"/>
    </xf>
    <xf numFmtId="0" fontId="51" fillId="0" borderId="0" xfId="13" applyFont="1" applyFill="1" applyAlignment="1">
      <alignment vertical="center"/>
    </xf>
    <xf numFmtId="164" fontId="13" fillId="0" borderId="1" xfId="13" applyNumberFormat="1" applyFont="1" applyFill="1" applyBorder="1" applyAlignment="1">
      <alignment vertical="center" wrapText="1"/>
    </xf>
    <xf numFmtId="3" fontId="13" fillId="0" borderId="1" xfId="13" applyNumberFormat="1" applyFont="1" applyFill="1" applyBorder="1" applyAlignment="1">
      <alignment horizontal="right" vertical="center" wrapText="1"/>
    </xf>
    <xf numFmtId="164" fontId="13" fillId="0" borderId="6" xfId="13" applyNumberFormat="1" applyFont="1" applyFill="1" applyBorder="1" applyAlignment="1">
      <alignment vertical="center" wrapText="1"/>
    </xf>
    <xf numFmtId="3" fontId="13" fillId="0" borderId="6" xfId="13" applyNumberFormat="1" applyFont="1" applyFill="1" applyBorder="1" applyAlignment="1">
      <alignment horizontal="right" vertical="center" wrapText="1"/>
    </xf>
    <xf numFmtId="0" fontId="13" fillId="0" borderId="9" xfId="13" applyFont="1" applyFill="1" applyBorder="1" applyAlignment="1">
      <alignment vertical="center" wrapText="1"/>
    </xf>
    <xf numFmtId="0" fontId="13" fillId="0" borderId="9" xfId="13" applyFont="1" applyFill="1" applyBorder="1" applyAlignment="1">
      <alignment horizontal="left" vertical="center" wrapText="1"/>
    </xf>
    <xf numFmtId="0" fontId="17" fillId="0" borderId="0" xfId="13" applyFont="1" applyFill="1" applyAlignment="1">
      <alignment vertical="center" wrapText="1"/>
    </xf>
    <xf numFmtId="164" fontId="17" fillId="0" borderId="1" xfId="13" applyNumberFormat="1" applyFont="1" applyFill="1" applyBorder="1" applyAlignment="1">
      <alignment vertical="center" wrapText="1"/>
    </xf>
    <xf numFmtId="3" fontId="17" fillId="0" borderId="1" xfId="13" applyNumberFormat="1" applyFont="1" applyFill="1" applyBorder="1" applyAlignment="1">
      <alignment horizontal="right" vertical="center" wrapText="1"/>
    </xf>
    <xf numFmtId="164" fontId="17" fillId="0" borderId="6" xfId="13" applyNumberFormat="1" applyFont="1" applyFill="1" applyBorder="1" applyAlignment="1">
      <alignment vertical="center" wrapText="1"/>
    </xf>
    <xf numFmtId="3" fontId="17" fillId="0" borderId="6" xfId="13" applyNumberFormat="1" applyFont="1" applyFill="1" applyBorder="1" applyAlignment="1">
      <alignment horizontal="right" vertical="center" wrapText="1"/>
    </xf>
    <xf numFmtId="0" fontId="17" fillId="0" borderId="9" xfId="13" applyFont="1" applyFill="1" applyBorder="1" applyAlignment="1">
      <alignment vertical="center" wrapText="1"/>
    </xf>
    <xf numFmtId="0" fontId="17" fillId="0" borderId="9" xfId="13" applyFont="1" applyFill="1" applyBorder="1" applyAlignment="1">
      <alignment horizontal="left" vertical="center" wrapText="1" indent="1"/>
    </xf>
    <xf numFmtId="164" fontId="17" fillId="5" borderId="1" xfId="13" applyNumberFormat="1" applyFont="1" applyFill="1" applyBorder="1" applyAlignment="1">
      <alignment vertical="center" wrapText="1"/>
    </xf>
    <xf numFmtId="3" fontId="17" fillId="5" borderId="1" xfId="13" applyNumberFormat="1" applyFont="1" applyFill="1" applyBorder="1" applyAlignment="1">
      <alignment horizontal="right" vertical="center" wrapText="1"/>
    </xf>
    <xf numFmtId="164" fontId="17" fillId="5" borderId="6" xfId="13" applyNumberFormat="1" applyFont="1" applyFill="1" applyBorder="1" applyAlignment="1">
      <alignment vertical="center" wrapText="1"/>
    </xf>
    <xf numFmtId="3" fontId="17" fillId="5" borderId="6" xfId="13" applyNumberFormat="1" applyFont="1" applyFill="1" applyBorder="1" applyAlignment="1">
      <alignment horizontal="right" vertical="center" wrapText="1"/>
    </xf>
    <xf numFmtId="0" fontId="17" fillId="5" borderId="9" xfId="13" applyFont="1" applyFill="1" applyBorder="1" applyAlignment="1">
      <alignment vertical="center" wrapText="1"/>
    </xf>
    <xf numFmtId="0" fontId="17" fillId="5" borderId="9" xfId="13" applyFont="1" applyFill="1" applyBorder="1" applyAlignment="1">
      <alignment horizontal="left" vertical="center" wrapText="1" indent="1"/>
    </xf>
    <xf numFmtId="0" fontId="13" fillId="0" borderId="10" xfId="13" applyFont="1" applyFill="1" applyBorder="1" applyAlignment="1">
      <alignment vertical="center" wrapText="1"/>
    </xf>
    <xf numFmtId="0" fontId="13" fillId="0" borderId="10" xfId="13" applyFont="1" applyFill="1" applyBorder="1" applyAlignment="1">
      <alignment horizontal="left" vertical="center" wrapText="1"/>
    </xf>
    <xf numFmtId="0" fontId="15" fillId="0" borderId="0" xfId="13" applyFont="1" applyFill="1" applyAlignment="1">
      <alignment vertical="center" wrapText="1"/>
    </xf>
    <xf numFmtId="164" fontId="15" fillId="0" borderId="1" xfId="13" applyNumberFormat="1" applyFont="1" applyFill="1" applyBorder="1" applyAlignment="1">
      <alignment vertical="center" wrapText="1"/>
    </xf>
    <xf numFmtId="3" fontId="15" fillId="0" borderId="1" xfId="13" applyNumberFormat="1" applyFont="1" applyFill="1" applyBorder="1" applyAlignment="1">
      <alignment horizontal="right" vertical="center" wrapText="1"/>
    </xf>
    <xf numFmtId="164" fontId="15" fillId="0" borderId="6" xfId="13" applyNumberFormat="1" applyFont="1" applyFill="1" applyBorder="1" applyAlignment="1">
      <alignment vertical="center" wrapText="1"/>
    </xf>
    <xf numFmtId="3" fontId="15" fillId="0" borderId="6" xfId="13" applyNumberFormat="1" applyFont="1" applyFill="1" applyBorder="1" applyAlignment="1">
      <alignment horizontal="right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3" fillId="0" borderId="0" xfId="13" applyFont="1" applyFill="1" applyAlignment="1">
      <alignment horizontal="center" vertical="center" wrapText="1"/>
    </xf>
    <xf numFmtId="3" fontId="15" fillId="0" borderId="6" xfId="13" applyNumberFormat="1" applyFont="1" applyFill="1" applyBorder="1" applyAlignment="1">
      <alignment horizontal="center" vertical="center" wrapText="1"/>
    </xf>
    <xf numFmtId="3" fontId="15" fillId="0" borderId="6" xfId="13" quotePrefix="1" applyNumberFormat="1" applyFont="1" applyFill="1" applyBorder="1" applyAlignment="1">
      <alignment horizontal="center" vertical="center" wrapText="1"/>
    </xf>
    <xf numFmtId="0" fontId="13" fillId="0" borderId="0" xfId="13" applyFont="1" applyFill="1" applyAlignment="1">
      <alignment horizontal="left" vertical="center" wrapText="1"/>
    </xf>
    <xf numFmtId="3" fontId="13" fillId="0" borderId="0" xfId="13" applyNumberFormat="1" applyFont="1" applyFill="1" applyAlignment="1">
      <alignment horizontal="right" vertical="center" wrapText="1"/>
    </xf>
    <xf numFmtId="3" fontId="13" fillId="0" borderId="0" xfId="13" applyNumberFormat="1" applyFont="1" applyFill="1" applyAlignment="1">
      <alignment horizontal="left" vertical="center" wrapText="1"/>
    </xf>
    <xf numFmtId="0" fontId="13" fillId="0" borderId="0" xfId="13" applyFont="1" applyFill="1" applyAlignment="1">
      <alignment vertical="center"/>
    </xf>
    <xf numFmtId="0" fontId="52" fillId="0" borderId="0" xfId="13" applyFont="1" applyFill="1" applyAlignment="1">
      <alignment horizontal="centerContinuous" vertical="center" wrapText="1"/>
    </xf>
    <xf numFmtId="0" fontId="53" fillId="0" borderId="0" xfId="13" applyFont="1" applyFill="1" applyAlignment="1">
      <alignment horizontal="centerContinuous" vertical="center" wrapText="1"/>
    </xf>
    <xf numFmtId="0" fontId="13" fillId="0" borderId="0" xfId="13" applyFont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12" fillId="3" borderId="2" xfId="13" applyFont="1" applyFill="1" applyBorder="1" applyAlignment="1">
      <alignment horizontal="center" vertical="center" wrapText="1"/>
    </xf>
    <xf numFmtId="0" fontId="12" fillId="3" borderId="3" xfId="13" applyFont="1" applyFill="1" applyBorder="1" applyAlignment="1">
      <alignment horizontal="center" vertical="center" wrapText="1"/>
    </xf>
    <xf numFmtId="0" fontId="12" fillId="3" borderId="4" xfId="13" applyFont="1" applyFill="1" applyBorder="1" applyAlignment="1">
      <alignment horizontal="center" vertical="center" wrapText="1"/>
    </xf>
    <xf numFmtId="0" fontId="19" fillId="0" borderId="0" xfId="13" applyFont="1" applyAlignment="1">
      <alignment horizontal="center" vertical="center" wrapText="1"/>
    </xf>
    <xf numFmtId="0" fontId="20" fillId="0" borderId="0" xfId="13" applyNumberFormat="1" applyFont="1" applyFill="1" applyAlignment="1">
      <alignment horizontal="left" vertical="center" wrapText="1"/>
    </xf>
    <xf numFmtId="0" fontId="6" fillId="0" borderId="0" xfId="13" applyFont="1" applyFill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12" fillId="3" borderId="2" xfId="6" applyFont="1" applyFill="1" applyBorder="1" applyAlignment="1">
      <alignment horizontal="center" vertical="center" wrapText="1"/>
    </xf>
    <xf numFmtId="0" fontId="12" fillId="3" borderId="3" xfId="6" applyFont="1" applyFill="1" applyBorder="1" applyAlignment="1">
      <alignment horizontal="center" vertical="center" wrapText="1"/>
    </xf>
    <xf numFmtId="0" fontId="12" fillId="3" borderId="4" xfId="6" applyFont="1" applyFill="1" applyBorder="1" applyAlignment="1">
      <alignment horizontal="center" vertical="center" wrapText="1"/>
    </xf>
    <xf numFmtId="0" fontId="27" fillId="0" borderId="1" xfId="6" applyFont="1" applyBorder="1" applyAlignment="1">
      <alignment horizontal="center" vertical="center" wrapText="1"/>
    </xf>
    <xf numFmtId="0" fontId="14" fillId="0" borderId="0" xfId="6" applyFont="1" applyFill="1" applyBorder="1" applyAlignment="1">
      <alignment vertical="center" wrapText="1"/>
    </xf>
    <xf numFmtId="0" fontId="14" fillId="0" borderId="0" xfId="13" applyFont="1" applyFill="1" applyBorder="1" applyAlignment="1">
      <alignment vertical="center" wrapText="1"/>
    </xf>
    <xf numFmtId="0" fontId="14" fillId="0" borderId="0" xfId="9" applyFont="1" applyFill="1" applyBorder="1" applyAlignment="1">
      <alignment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13" fillId="0" borderId="0" xfId="9" applyFont="1" applyFill="1" applyBorder="1" applyAlignment="1">
      <alignment horizontal="center" vertical="center" wrapText="1"/>
    </xf>
    <xf numFmtId="0" fontId="19" fillId="0" borderId="0" xfId="13" applyNumberFormat="1" applyFont="1" applyFill="1" applyAlignment="1">
      <alignment horizontal="right" vertical="center" wrapText="1"/>
    </xf>
    <xf numFmtId="0" fontId="38" fillId="0" borderId="0" xfId="13" applyFont="1" applyAlignment="1">
      <alignment horizontal="center" vertical="center" wrapText="1"/>
    </xf>
    <xf numFmtId="0" fontId="19" fillId="0" borderId="0" xfId="11" applyFont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6" fillId="0" borderId="7" xfId="11" applyFont="1" applyFill="1" applyBorder="1" applyAlignment="1">
      <alignment horizontal="center" vertical="center" wrapText="1"/>
    </xf>
    <xf numFmtId="0" fontId="6" fillId="0" borderId="6" xfId="11" applyFont="1" applyFill="1" applyBorder="1" applyAlignment="1">
      <alignment horizontal="center" vertical="center" wrapText="1"/>
    </xf>
    <xf numFmtId="0" fontId="37" fillId="0" borderId="1" xfId="11" applyFont="1" applyBorder="1" applyAlignment="1">
      <alignment horizontal="center" vertical="center" wrapText="1"/>
    </xf>
    <xf numFmtId="0" fontId="39" fillId="0" borderId="0" xfId="11" applyNumberFormat="1" applyFont="1" applyFill="1" applyAlignment="1">
      <alignment horizontal="right" vertical="center" wrapText="1"/>
    </xf>
    <xf numFmtId="0" fontId="37" fillId="0" borderId="0" xfId="11" applyFont="1" applyBorder="1" applyAlignment="1">
      <alignment horizontal="right" vertical="center" wrapText="1"/>
    </xf>
    <xf numFmtId="0" fontId="38" fillId="0" borderId="0" xfId="11" applyFont="1" applyAlignment="1">
      <alignment horizontal="center" vertical="center" wrapText="1"/>
    </xf>
    <xf numFmtId="0" fontId="49" fillId="0" borderId="0" xfId="11" applyFont="1" applyAlignment="1">
      <alignment horizontal="center"/>
    </xf>
    <xf numFmtId="0" fontId="24" fillId="0" borderId="8" xfId="11" applyFont="1" applyBorder="1" applyAlignment="1">
      <alignment horizontal="center"/>
    </xf>
    <xf numFmtId="0" fontId="24" fillId="0" borderId="8" xfId="11" applyFont="1" applyBorder="1" applyAlignment="1">
      <alignment horizontal="right"/>
    </xf>
    <xf numFmtId="168" fontId="48" fillId="0" borderId="0" xfId="11" applyNumberFormat="1" applyFont="1" applyAlignment="1">
      <alignment horizontal="center" vertical="center"/>
    </xf>
    <xf numFmtId="0" fontId="37" fillId="0" borderId="8" xfId="11" applyFont="1" applyBorder="1" applyAlignment="1">
      <alignment horizontal="right"/>
    </xf>
    <xf numFmtId="0" fontId="39" fillId="0" borderId="0" xfId="11" applyFont="1" applyAlignment="1">
      <alignment horizontal="center"/>
    </xf>
    <xf numFmtId="0" fontId="37" fillId="0" borderId="8" xfId="11" applyFont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19" fillId="0" borderId="0" xfId="13" applyFont="1" applyFill="1" applyAlignment="1">
      <alignment horizontal="left" vertical="center" wrapText="1"/>
    </xf>
    <xf numFmtId="0" fontId="39" fillId="0" borderId="0" xfId="13" applyFont="1" applyAlignment="1">
      <alignment horizontal="center"/>
    </xf>
    <xf numFmtId="0" fontId="6" fillId="0" borderId="7" xfId="13" applyFont="1" applyFill="1" applyBorder="1" applyAlignment="1">
      <alignment horizontal="center" vertical="center" wrapText="1"/>
    </xf>
    <xf numFmtId="0" fontId="6" fillId="0" borderId="6" xfId="13" applyFont="1" applyFill="1" applyBorder="1" applyAlignment="1">
      <alignment horizontal="center" vertical="center" wrapText="1"/>
    </xf>
    <xf numFmtId="0" fontId="24" fillId="0" borderId="0" xfId="13" applyFont="1" applyBorder="1" applyAlignment="1">
      <alignment horizontal="center"/>
    </xf>
    <xf numFmtId="168" fontId="48" fillId="0" borderId="0" xfId="13" applyNumberFormat="1" applyFont="1" applyAlignment="1">
      <alignment horizontal="center" vertical="center"/>
    </xf>
    <xf numFmtId="0" fontId="37" fillId="0" borderId="1" xfId="13" applyFont="1" applyBorder="1" applyAlignment="1">
      <alignment horizontal="center" vertical="center" wrapText="1"/>
    </xf>
    <xf numFmtId="0" fontId="24" fillId="0" borderId="8" xfId="13" applyFont="1" applyBorder="1" applyAlignment="1">
      <alignment horizontal="right"/>
    </xf>
    <xf numFmtId="0" fontId="13" fillId="0" borderId="0" xfId="13" applyNumberFormat="1" applyFont="1" applyFill="1" applyBorder="1" applyAlignment="1">
      <alignment horizontal="center" vertical="center" wrapText="1"/>
    </xf>
    <xf numFmtId="0" fontId="6" fillId="0" borderId="0" xfId="16" applyFont="1" applyFill="1" applyBorder="1" applyAlignment="1">
      <alignment horizontal="center" vertical="center" wrapText="1"/>
    </xf>
    <xf numFmtId="0" fontId="14" fillId="0" borderId="0" xfId="16" applyFont="1" applyFill="1" applyBorder="1" applyAlignment="1">
      <alignment vertical="center" wrapText="1"/>
    </xf>
    <xf numFmtId="0" fontId="13" fillId="0" borderId="0" xfId="16" applyFont="1" applyFill="1" applyBorder="1" applyAlignment="1">
      <alignment horizontal="center" vertical="center" wrapText="1"/>
    </xf>
    <xf numFmtId="0" fontId="15" fillId="0" borderId="7" xfId="13" applyFont="1" applyFill="1" applyBorder="1" applyAlignment="1">
      <alignment horizontal="center" vertical="center" wrapText="1"/>
    </xf>
    <xf numFmtId="0" fontId="15" fillId="0" borderId="6" xfId="13" applyFont="1" applyFill="1" applyBorder="1" applyAlignment="1">
      <alignment horizontal="center" vertical="center" wrapText="1"/>
    </xf>
    <xf numFmtId="3" fontId="15" fillId="0" borderId="7" xfId="13" applyNumberFormat="1" applyFont="1" applyFill="1" applyBorder="1" applyAlignment="1">
      <alignment horizontal="center" vertical="center" wrapText="1"/>
    </xf>
    <xf numFmtId="3" fontId="15" fillId="0" borderId="6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0" fontId="13" fillId="0" borderId="0" xfId="13" applyFont="1" applyAlignment="1">
      <alignment horizontal="right" vertical="center" wrapText="1"/>
    </xf>
    <xf numFmtId="0" fontId="13" fillId="0" borderId="0" xfId="13" applyFont="1" applyFill="1" applyAlignment="1">
      <alignment horizontal="center" vertical="center" wrapText="1"/>
    </xf>
    <xf numFmtId="3" fontId="15" fillId="0" borderId="2" xfId="13" applyNumberFormat="1" applyFont="1" applyFill="1" applyBorder="1" applyAlignment="1">
      <alignment horizontal="center" vertical="center" wrapText="1"/>
    </xf>
    <xf numFmtId="3" fontId="15" fillId="0" borderId="4" xfId="13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3"/>
    <cellStyle name="Обычный 2 2" xfId="16"/>
    <cellStyle name="Обычный 3" xfId="6"/>
    <cellStyle name="Обычный 3 2" xfId="9"/>
    <cellStyle name="Обычный 4" xfId="8"/>
    <cellStyle name="Обычный 4 2" xfId="12"/>
    <cellStyle name="Обычный 5" xfId="11"/>
    <cellStyle name="Обычный 6" xfId="13"/>
    <cellStyle name="Процентный" xfId="1" builtinId="5"/>
    <cellStyle name="Процентный 2" xfId="2"/>
    <cellStyle name="Процентный 3" xfId="5"/>
    <cellStyle name="Процентный 4" xfId="7"/>
    <cellStyle name="Процентный 5" xfId="10"/>
    <cellStyle name="Процентный 6" xfId="14"/>
    <cellStyle name="Финансовый 2" xfId="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61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3381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26</xdr:row>
      <xdr:rowOff>0</xdr:rowOff>
    </xdr:from>
    <xdr:ext cx="304800" cy="1086783"/>
    <xdr:sp macro="" textlink="">
      <xdr:nvSpPr>
        <xdr:cNvPr id="2" name="AutoShape 10"/>
        <xdr:cNvSpPr>
          <a:spLocks noChangeAspect="1" noChangeArrowheads="1"/>
        </xdr:cNvSpPr>
      </xdr:nvSpPr>
      <xdr:spPr bwMode="auto">
        <a:xfrm>
          <a:off x="2438400" y="4953000"/>
          <a:ext cx="304800" cy="1086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48768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48768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48768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5486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2438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47244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47244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47244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120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531495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2362200" y="2286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119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47244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119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47244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119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47244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119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531495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2362200" y="226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2013-def\&#1072;&#1074;&#1075;&#1091;&#1089;&#1090;\v-2012-2016-2030-%20in-en3,09%2013-VAR1-0-0&#1090;&#1077;&#1087;&#1083;&#1086;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SC_W\&#1055;&#1088;&#1086;&#1075;&#1085;&#1086;&#1079;\&#1055;&#1088;&#1086;&#1075;05_00(27.0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SC_W\&#1055;&#1088;&#1086;&#1075;&#1085;&#1086;&#1079;\&#1055;&#1088;&#1086;&#1075;05_00(27.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7.02.01\V&#1045;&#1052;_2001.5.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&#1061;&#1072;&#1085;&#1086;&#1074;&#1072;\&#1043;&#1088;(27.07.00)5&#106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40;&#1041;&#1054;&#1058;&#1040;\&#1055;&#1083;&#1072;&#1085;%20&#1056;&#1086;&#1089;&#1089;&#1080;&#1103;\&#1052;&#1045;&#1058;&#1054;&#1044;&#1048;&#1050;&#1040;\&#1053;&#1072;%20&#1089;&#1072;&#1081;&#1090;\2020-04\&#1052;&#1077;&#1090;&#1086;&#1076;&#1080;&#1082;&#1072;\02%20182%201%2001%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brp\&#1043;&#1059;&#1060;&#1050;\GUF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7.02.01\SC_W\&#1055;&#1088;&#1086;&#1075;&#1085;&#1086;&#1079;\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7.02.01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ltila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-1-0"/>
      <sheetName val="food"/>
      <sheetName val="ИПЦ"/>
      <sheetName val="df08-12"/>
      <sheetName val="df13-16"/>
      <sheetName val="vec"/>
      <sheetName val="пч-2030"/>
      <sheetName val="электро"/>
      <sheetName val="уголь-мазут"/>
      <sheetName val="Мир _цен"/>
      <sheetName val="ИЦПМЭР"/>
      <sheetName val="2030-ИПЦ"/>
      <sheetName val="df13-30 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  <sheetName val="ПРОГНОЗ_1"/>
      <sheetName val="Управление"/>
      <sheetName val="Огл__Графиков"/>
      <sheetName val="Текущие_цены"/>
      <sheetName val="multil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Темпы_промышл"/>
      <sheetName val="Matrix_(2)"/>
      <sheetName val="2005_-_2008_текущие_цены"/>
      <sheetName val="Печ_2оп"/>
      <sheetName val="Исходные_данные"/>
      <sheetName val="Текущие_цены"/>
      <sheetName val="Печать_Выпусков"/>
      <sheetName val="Печать_ИОК"/>
      <sheetName val="Печать_фондов"/>
      <sheetName val="Огл__Графиков"/>
      <sheetName val="Баланс_О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"/>
      <sheetName val="182 1 01 02010"/>
      <sheetName val="182 1 01 02020(30;50) "/>
      <sheetName val="182 1 01 02040"/>
    </sheetNames>
    <sheetDataSet>
      <sheetData sheetId="0"/>
      <sheetData sheetId="1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</sheetData>
      <sheetData sheetId="2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</sheetData>
      <sheetData sheetId="3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  <sheetName val="ПРОГНОЗ_1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lats"/>
      <sheetName val="Текущие цен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A2" sqref="A2"/>
    </sheetView>
  </sheetViews>
  <sheetFormatPr defaultRowHeight="15" x14ac:dyDescent="0.2"/>
  <cols>
    <col min="1" max="1" width="46" style="1" customWidth="1"/>
    <col min="2" max="3" width="14.85546875" style="1" customWidth="1"/>
    <col min="4" max="4" width="10.5703125" style="1" customWidth="1"/>
    <col min="5" max="5" width="14.85546875" style="1" customWidth="1"/>
    <col min="6" max="6" width="10.7109375" style="1" customWidth="1"/>
    <col min="7" max="7" width="13.28515625" style="1" customWidth="1"/>
    <col min="8" max="8" width="10.7109375" style="1" customWidth="1"/>
    <col min="9" max="9" width="14.85546875" style="1" customWidth="1"/>
    <col min="10" max="10" width="10.7109375" style="1" customWidth="1"/>
    <col min="11" max="11" width="15.85546875" style="1" customWidth="1"/>
    <col min="12" max="12" width="10.7109375" style="1" customWidth="1"/>
    <col min="13" max="13" width="15.5703125" style="1" customWidth="1"/>
    <col min="14" max="14" width="10.7109375" style="1" customWidth="1"/>
    <col min="15" max="16384" width="9.140625" style="1"/>
  </cols>
  <sheetData>
    <row r="1" spans="1:14" x14ac:dyDescent="0.2">
      <c r="A1" s="484">
        <v>88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1:14" ht="30" customHeight="1" x14ac:dyDescent="0.2">
      <c r="M2" s="482" t="s">
        <v>18</v>
      </c>
      <c r="N2" s="482"/>
    </row>
    <row r="3" spans="1:14" ht="18.75" customHeight="1" x14ac:dyDescent="0.2">
      <c r="A3" s="483" t="s">
        <v>17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</row>
    <row r="4" spans="1:14" x14ac:dyDescent="0.2">
      <c r="N4" s="2" t="s">
        <v>0</v>
      </c>
    </row>
    <row r="5" spans="1:14" ht="42.75" x14ac:dyDescent="0.2">
      <c r="A5" s="3" t="s">
        <v>1</v>
      </c>
      <c r="B5" s="13" t="s">
        <v>28</v>
      </c>
      <c r="C5" s="13" t="s">
        <v>29</v>
      </c>
      <c r="D5" s="13" t="s">
        <v>27</v>
      </c>
      <c r="E5" s="13" t="s">
        <v>30</v>
      </c>
      <c r="F5" s="13" t="s">
        <v>27</v>
      </c>
      <c r="G5" s="13" t="s">
        <v>21</v>
      </c>
      <c r="H5" s="13" t="s">
        <v>27</v>
      </c>
      <c r="I5" s="13" t="s">
        <v>22</v>
      </c>
      <c r="J5" s="13" t="s">
        <v>27</v>
      </c>
      <c r="K5" s="13" t="s">
        <v>23</v>
      </c>
      <c r="L5" s="13" t="s">
        <v>27</v>
      </c>
      <c r="M5" s="13" t="s">
        <v>24</v>
      </c>
      <c r="N5" s="13" t="s">
        <v>27</v>
      </c>
    </row>
    <row r="6" spans="1:14" ht="30" x14ac:dyDescent="0.2">
      <c r="A6" s="4" t="s">
        <v>2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ht="60" x14ac:dyDescent="0.2">
      <c r="A7" s="12" t="s">
        <v>14</v>
      </c>
      <c r="B7" s="5"/>
      <c r="C7" s="5"/>
      <c r="D7" s="23">
        <f>IF(B7=0,0,C7/B7)</f>
        <v>0</v>
      </c>
      <c r="E7" s="5"/>
      <c r="F7" s="23">
        <f>IF(C7=0,0,E7/C7)</f>
        <v>0</v>
      </c>
      <c r="G7" s="5">
        <f>E7*G14</f>
        <v>0</v>
      </c>
      <c r="H7" s="23">
        <f>IF(E7=0,0,G7/E7)</f>
        <v>0</v>
      </c>
      <c r="I7" s="5">
        <f>G7*I14</f>
        <v>0</v>
      </c>
      <c r="J7" s="23">
        <f>IF(G7=0,0,I7/G7)</f>
        <v>0</v>
      </c>
      <c r="K7" s="5">
        <f>I7*K14</f>
        <v>0</v>
      </c>
      <c r="L7" s="23">
        <f>IF(I7=0,0,K7/I7)</f>
        <v>0</v>
      </c>
      <c r="M7" s="5">
        <f t="shared" ref="M7" si="0">K7*M14</f>
        <v>0</v>
      </c>
      <c r="N7" s="23">
        <f>IF(K7=0,0,M7/K7)</f>
        <v>0</v>
      </c>
    </row>
    <row r="8" spans="1:14" x14ac:dyDescent="0.2">
      <c r="A8" s="12" t="s">
        <v>15</v>
      </c>
      <c r="B8" s="5"/>
      <c r="C8" s="5"/>
      <c r="D8" s="23">
        <f t="shared" ref="D8:D9" si="1">IF(B8=0,0,C8/B8)</f>
        <v>0</v>
      </c>
      <c r="E8" s="5"/>
      <c r="F8" s="23">
        <f t="shared" ref="F8:F9" si="2">IF(C8=0,0,E8/C8)</f>
        <v>0</v>
      </c>
      <c r="G8" s="5">
        <f>E8*H8</f>
        <v>0</v>
      </c>
      <c r="H8" s="23">
        <f t="shared" ref="H8:H9" si="3">AVERAGE(D8,F8)</f>
        <v>0</v>
      </c>
      <c r="I8" s="5">
        <f>G8*J8</f>
        <v>0</v>
      </c>
      <c r="J8" s="23">
        <f>H8</f>
        <v>0</v>
      </c>
      <c r="K8" s="5">
        <f>I8*L8</f>
        <v>0</v>
      </c>
      <c r="L8" s="23">
        <f>J8</f>
        <v>0</v>
      </c>
      <c r="M8" s="5">
        <f>K8*N8</f>
        <v>0</v>
      </c>
      <c r="N8" s="23">
        <f>L8</f>
        <v>0</v>
      </c>
    </row>
    <row r="9" spans="1:14" ht="30" x14ac:dyDescent="0.2">
      <c r="A9" s="12" t="s">
        <v>16</v>
      </c>
      <c r="B9" s="5"/>
      <c r="C9" s="5"/>
      <c r="D9" s="23">
        <f t="shared" si="1"/>
        <v>0</v>
      </c>
      <c r="E9" s="5"/>
      <c r="F9" s="23">
        <f t="shared" si="2"/>
        <v>0</v>
      </c>
      <c r="G9" s="5">
        <f t="shared" ref="G9:M9" si="4">E9*H9</f>
        <v>0</v>
      </c>
      <c r="H9" s="23">
        <f t="shared" si="3"/>
        <v>0</v>
      </c>
      <c r="I9" s="5">
        <f t="shared" si="4"/>
        <v>0</v>
      </c>
      <c r="J9" s="23">
        <f t="shared" ref="J9:L9" si="5">H9</f>
        <v>0</v>
      </c>
      <c r="K9" s="5">
        <f t="shared" si="4"/>
        <v>0</v>
      </c>
      <c r="L9" s="23">
        <f t="shared" si="5"/>
        <v>0</v>
      </c>
      <c r="M9" s="5">
        <f t="shared" si="4"/>
        <v>0</v>
      </c>
      <c r="N9" s="23">
        <f t="shared" ref="N9" si="6">L9</f>
        <v>0</v>
      </c>
    </row>
    <row r="10" spans="1:14" ht="30" x14ac:dyDescent="0.2">
      <c r="A10" s="4" t="s">
        <v>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60" x14ac:dyDescent="0.2">
      <c r="A11" s="12" t="s">
        <v>14</v>
      </c>
      <c r="B11" s="5"/>
      <c r="C11" s="5"/>
      <c r="D11" s="23">
        <f t="shared" ref="D11:D13" si="7">IF(B11=0,0,C11/B11)</f>
        <v>0</v>
      </c>
      <c r="E11" s="5"/>
      <c r="F11" s="23">
        <f>IF(C11=0,0,E11/C11)</f>
        <v>0</v>
      </c>
      <c r="G11" s="5">
        <f>E11*G14</f>
        <v>0</v>
      </c>
      <c r="H11" s="23">
        <f>IF(E11=0,0,G11/E11)</f>
        <v>0</v>
      </c>
      <c r="I11" s="5">
        <f>G11*I14</f>
        <v>0</v>
      </c>
      <c r="J11" s="23">
        <f>IF(G11=0,0,I11/G11)</f>
        <v>0</v>
      </c>
      <c r="K11" s="5">
        <f>I11*K14</f>
        <v>0</v>
      </c>
      <c r="L11" s="23">
        <f>IF(I11=0,0,K11/I11)</f>
        <v>0</v>
      </c>
      <c r="M11" s="5">
        <f t="shared" ref="M11" si="8">K11*M14</f>
        <v>0</v>
      </c>
      <c r="N11" s="23">
        <f>IF(K11=0,0,M11/K11)</f>
        <v>0</v>
      </c>
    </row>
    <row r="12" spans="1:14" x14ac:dyDescent="0.2">
      <c r="A12" s="12" t="s">
        <v>15</v>
      </c>
      <c r="B12" s="5"/>
      <c r="C12" s="5"/>
      <c r="D12" s="23">
        <f t="shared" si="7"/>
        <v>0</v>
      </c>
      <c r="E12" s="5"/>
      <c r="F12" s="23">
        <f t="shared" ref="F12:F13" si="9">IF(C12=0,0,E12/C12)</f>
        <v>0</v>
      </c>
      <c r="G12" s="5">
        <f>E12*H12</f>
        <v>0</v>
      </c>
      <c r="H12" s="23">
        <f>AVERAGE(D12,F12)</f>
        <v>0</v>
      </c>
      <c r="I12" s="5">
        <f>G12*J12</f>
        <v>0</v>
      </c>
      <c r="J12" s="23">
        <f>H12</f>
        <v>0</v>
      </c>
      <c r="K12" s="5">
        <f>I12*L12</f>
        <v>0</v>
      </c>
      <c r="L12" s="23">
        <f>J12</f>
        <v>0</v>
      </c>
      <c r="M12" s="5">
        <f>K12*N12</f>
        <v>0</v>
      </c>
      <c r="N12" s="23">
        <f>L12</f>
        <v>0</v>
      </c>
    </row>
    <row r="13" spans="1:14" ht="30" x14ac:dyDescent="0.2">
      <c r="A13" s="12" t="s">
        <v>16</v>
      </c>
      <c r="B13" s="5"/>
      <c r="C13" s="5"/>
      <c r="D13" s="23">
        <f t="shared" si="7"/>
        <v>0</v>
      </c>
      <c r="E13" s="5"/>
      <c r="F13" s="23">
        <f t="shared" si="9"/>
        <v>0</v>
      </c>
      <c r="G13" s="5">
        <f>E13*H13</f>
        <v>0</v>
      </c>
      <c r="H13" s="23">
        <f>AVERAGE(D13,F13)</f>
        <v>0</v>
      </c>
      <c r="I13" s="5">
        <f>G13*J13</f>
        <v>0</v>
      </c>
      <c r="J13" s="23">
        <f t="shared" ref="J13" si="10">H13</f>
        <v>0</v>
      </c>
      <c r="K13" s="5">
        <f t="shared" ref="K13" si="11">I13*L13</f>
        <v>0</v>
      </c>
      <c r="L13" s="23">
        <f t="shared" ref="L13" si="12">J13</f>
        <v>0</v>
      </c>
      <c r="M13" s="5">
        <f t="shared" ref="M13" si="13">K13*N13</f>
        <v>0</v>
      </c>
      <c r="N13" s="23">
        <f t="shared" ref="N13" si="14">L13</f>
        <v>0</v>
      </c>
    </row>
    <row r="14" spans="1:14" ht="30" x14ac:dyDescent="0.2">
      <c r="A14" s="15" t="s">
        <v>19</v>
      </c>
      <c r="B14" s="16" t="s">
        <v>13</v>
      </c>
      <c r="C14" s="16" t="s">
        <v>13</v>
      </c>
      <c r="D14" s="16" t="s">
        <v>13</v>
      </c>
      <c r="E14" s="16" t="s">
        <v>13</v>
      </c>
      <c r="F14" s="16" t="s">
        <v>13</v>
      </c>
      <c r="G14" s="17"/>
      <c r="H14" s="16" t="s">
        <v>13</v>
      </c>
      <c r="I14" s="17"/>
      <c r="J14" s="16" t="s">
        <v>13</v>
      </c>
      <c r="K14" s="17"/>
      <c r="L14" s="16" t="s">
        <v>13</v>
      </c>
      <c r="M14" s="17"/>
      <c r="N14" s="16" t="s">
        <v>13</v>
      </c>
    </row>
    <row r="15" spans="1:14" x14ac:dyDescent="0.2">
      <c r="A15" s="8" t="s">
        <v>4</v>
      </c>
      <c r="B15" s="9">
        <f>IF(B25=0,0,B26/B25)</f>
        <v>0</v>
      </c>
      <c r="C15" s="9">
        <f>IF(C25=0,0,C26/C25)</f>
        <v>0</v>
      </c>
      <c r="D15" s="9" t="s">
        <v>13</v>
      </c>
      <c r="E15" s="9">
        <f t="shared" ref="E15" si="15">IF(E25=0,0,E26/E25)</f>
        <v>0</v>
      </c>
      <c r="F15" s="9" t="s">
        <v>13</v>
      </c>
      <c r="G15" s="18">
        <f>IF(AVERAGE(B15:E15)&gt;1,1,AVERAGE(B15:E15))</f>
        <v>0</v>
      </c>
      <c r="H15" s="9" t="s">
        <v>13</v>
      </c>
      <c r="I15" s="18">
        <f>G15</f>
        <v>0</v>
      </c>
      <c r="J15" s="9" t="s">
        <v>13</v>
      </c>
      <c r="K15" s="18">
        <f>I15</f>
        <v>0</v>
      </c>
      <c r="L15" s="9" t="s">
        <v>13</v>
      </c>
      <c r="M15" s="18">
        <f t="shared" ref="M15" si="16">K15</f>
        <v>0</v>
      </c>
      <c r="N15" s="9" t="s">
        <v>13</v>
      </c>
    </row>
    <row r="16" spans="1:14" ht="45" x14ac:dyDescent="0.2">
      <c r="A16" s="4" t="s">
        <v>12</v>
      </c>
      <c r="B16" s="11" t="s">
        <v>13</v>
      </c>
      <c r="C16" s="11" t="s">
        <v>13</v>
      </c>
      <c r="D16" s="11" t="s">
        <v>13</v>
      </c>
      <c r="E16" s="11" t="s">
        <v>13</v>
      </c>
      <c r="F16" s="11" t="s">
        <v>13</v>
      </c>
      <c r="G16" s="11">
        <v>0.17</v>
      </c>
      <c r="H16" s="11" t="s">
        <v>13</v>
      </c>
      <c r="I16" s="11">
        <v>0.17</v>
      </c>
      <c r="J16" s="11" t="s">
        <v>13</v>
      </c>
      <c r="K16" s="11">
        <v>0.17</v>
      </c>
      <c r="L16" s="11" t="s">
        <v>13</v>
      </c>
      <c r="M16" s="11">
        <v>0.17</v>
      </c>
      <c r="N16" s="11" t="s">
        <v>13</v>
      </c>
    </row>
    <row r="17" spans="1:14" ht="30" x14ac:dyDescent="0.2">
      <c r="A17" s="4" t="s">
        <v>5</v>
      </c>
      <c r="B17" s="5" t="s">
        <v>13</v>
      </c>
      <c r="C17" s="5" t="s">
        <v>13</v>
      </c>
      <c r="D17" s="5" t="s">
        <v>13</v>
      </c>
      <c r="E17" s="5" t="s">
        <v>13</v>
      </c>
      <c r="F17" s="5" t="s">
        <v>13</v>
      </c>
      <c r="G17" s="5">
        <f>((G7*G16-G11)+(G8*G16-G12)+(G9*G16-G13))*G15</f>
        <v>0</v>
      </c>
      <c r="H17" s="5" t="s">
        <v>13</v>
      </c>
      <c r="I17" s="5">
        <f t="shared" ref="I17:M17" si="17">((I7-I11)+(I8-I12)+(I9-I13))*I16*I15</f>
        <v>0</v>
      </c>
      <c r="J17" s="5" t="s">
        <v>13</v>
      </c>
      <c r="K17" s="5">
        <f t="shared" si="17"/>
        <v>0</v>
      </c>
      <c r="L17" s="5" t="s">
        <v>13</v>
      </c>
      <c r="M17" s="5">
        <f t="shared" si="17"/>
        <v>0</v>
      </c>
      <c r="N17" s="5" t="s">
        <v>13</v>
      </c>
    </row>
    <row r="18" spans="1:14" ht="28.5" x14ac:dyDescent="0.2">
      <c r="A18" s="6" t="s">
        <v>6</v>
      </c>
      <c r="B18" s="5" t="s">
        <v>13</v>
      </c>
      <c r="C18" s="5" t="s">
        <v>13</v>
      </c>
      <c r="D18" s="5" t="s">
        <v>13</v>
      </c>
      <c r="E18" s="5" t="s">
        <v>13</v>
      </c>
      <c r="F18" s="5" t="s">
        <v>13</v>
      </c>
      <c r="G18" s="7">
        <f>G19+G20+G21+G22+G23+G24</f>
        <v>0</v>
      </c>
      <c r="H18" s="5" t="s">
        <v>13</v>
      </c>
      <c r="I18" s="7">
        <f t="shared" ref="I18:M18" si="18">I19+I20+I21+I22+I23+I24</f>
        <v>0</v>
      </c>
      <c r="J18" s="5" t="s">
        <v>13</v>
      </c>
      <c r="K18" s="7">
        <f t="shared" si="18"/>
        <v>0</v>
      </c>
      <c r="L18" s="5" t="s">
        <v>13</v>
      </c>
      <c r="M18" s="7">
        <f t="shared" si="18"/>
        <v>0</v>
      </c>
      <c r="N18" s="5" t="s">
        <v>13</v>
      </c>
    </row>
    <row r="19" spans="1:14" ht="30" x14ac:dyDescent="0.2">
      <c r="A19" s="10" t="s">
        <v>10</v>
      </c>
      <c r="B19" s="5" t="s">
        <v>13</v>
      </c>
      <c r="C19" s="5" t="s">
        <v>13</v>
      </c>
      <c r="D19" s="5" t="s">
        <v>13</v>
      </c>
      <c r="E19" s="5" t="s">
        <v>13</v>
      </c>
      <c r="F19" s="5" t="s">
        <v>13</v>
      </c>
      <c r="G19" s="5"/>
      <c r="H19" s="5" t="s">
        <v>13</v>
      </c>
      <c r="I19" s="5"/>
      <c r="J19" s="5" t="s">
        <v>13</v>
      </c>
      <c r="K19" s="5"/>
      <c r="L19" s="5" t="s">
        <v>13</v>
      </c>
      <c r="M19" s="5"/>
      <c r="N19" s="5" t="s">
        <v>13</v>
      </c>
    </row>
    <row r="20" spans="1:14" ht="30" x14ac:dyDescent="0.2">
      <c r="A20" s="10" t="s">
        <v>11</v>
      </c>
      <c r="B20" s="5" t="s">
        <v>13</v>
      </c>
      <c r="C20" s="5" t="s">
        <v>13</v>
      </c>
      <c r="D20" s="5" t="s">
        <v>13</v>
      </c>
      <c r="E20" s="5" t="s">
        <v>13</v>
      </c>
      <c r="F20" s="5" t="s">
        <v>13</v>
      </c>
      <c r="G20" s="5"/>
      <c r="H20" s="5" t="s">
        <v>13</v>
      </c>
      <c r="I20" s="5"/>
      <c r="J20" s="5" t="s">
        <v>13</v>
      </c>
      <c r="K20" s="5"/>
      <c r="L20" s="5" t="s">
        <v>13</v>
      </c>
      <c r="M20" s="5"/>
      <c r="N20" s="5" t="s">
        <v>13</v>
      </c>
    </row>
    <row r="21" spans="1:14" x14ac:dyDescent="0.2">
      <c r="A21" s="10" t="s">
        <v>7</v>
      </c>
      <c r="B21" s="5" t="s">
        <v>13</v>
      </c>
      <c r="C21" s="5" t="s">
        <v>13</v>
      </c>
      <c r="D21" s="5" t="s">
        <v>13</v>
      </c>
      <c r="E21" s="5" t="s">
        <v>13</v>
      </c>
      <c r="F21" s="5" t="s">
        <v>13</v>
      </c>
      <c r="G21" s="5"/>
      <c r="H21" s="5" t="s">
        <v>13</v>
      </c>
      <c r="I21" s="5"/>
      <c r="J21" s="5" t="s">
        <v>13</v>
      </c>
      <c r="K21" s="5"/>
      <c r="L21" s="5" t="s">
        <v>13</v>
      </c>
      <c r="M21" s="5"/>
      <c r="N21" s="5" t="s">
        <v>13</v>
      </c>
    </row>
    <row r="22" spans="1:14" x14ac:dyDescent="0.2">
      <c r="A22" s="10" t="s">
        <v>8</v>
      </c>
      <c r="B22" s="5" t="s">
        <v>13</v>
      </c>
      <c r="C22" s="5" t="s">
        <v>13</v>
      </c>
      <c r="D22" s="5" t="s">
        <v>13</v>
      </c>
      <c r="E22" s="5" t="s">
        <v>13</v>
      </c>
      <c r="F22" s="5" t="s">
        <v>13</v>
      </c>
      <c r="G22" s="5"/>
      <c r="H22" s="5" t="s">
        <v>13</v>
      </c>
      <c r="I22" s="5"/>
      <c r="J22" s="5" t="s">
        <v>13</v>
      </c>
      <c r="K22" s="5"/>
      <c r="L22" s="5" t="s">
        <v>13</v>
      </c>
      <c r="M22" s="5"/>
      <c r="N22" s="5" t="s">
        <v>13</v>
      </c>
    </row>
    <row r="23" spans="1:14" ht="45" x14ac:dyDescent="0.2">
      <c r="A23" s="10" t="s">
        <v>20</v>
      </c>
      <c r="B23" s="5" t="s">
        <v>13</v>
      </c>
      <c r="C23" s="5" t="s">
        <v>13</v>
      </c>
      <c r="D23" s="5" t="s">
        <v>13</v>
      </c>
      <c r="E23" s="5" t="s">
        <v>13</v>
      </c>
      <c r="F23" s="5" t="s">
        <v>13</v>
      </c>
      <c r="G23" s="5"/>
      <c r="H23" s="5" t="s">
        <v>13</v>
      </c>
      <c r="I23" s="5"/>
      <c r="J23" s="5" t="s">
        <v>13</v>
      </c>
      <c r="K23" s="5"/>
      <c r="L23" s="5" t="s">
        <v>13</v>
      </c>
      <c r="M23" s="5"/>
      <c r="N23" s="5" t="s">
        <v>13</v>
      </c>
    </row>
    <row r="24" spans="1:14" ht="45" x14ac:dyDescent="0.2">
      <c r="A24" s="10" t="s">
        <v>9</v>
      </c>
      <c r="B24" s="5" t="s">
        <v>13</v>
      </c>
      <c r="C24" s="5" t="s">
        <v>13</v>
      </c>
      <c r="D24" s="5" t="s">
        <v>13</v>
      </c>
      <c r="E24" s="5" t="s">
        <v>13</v>
      </c>
      <c r="F24" s="5" t="s">
        <v>13</v>
      </c>
      <c r="G24" s="5"/>
      <c r="H24" s="5" t="s">
        <v>13</v>
      </c>
      <c r="I24" s="5"/>
      <c r="J24" s="5" t="s">
        <v>13</v>
      </c>
      <c r="K24" s="5"/>
      <c r="L24" s="5" t="s">
        <v>13</v>
      </c>
      <c r="M24" s="5"/>
      <c r="N24" s="5" t="s">
        <v>13</v>
      </c>
    </row>
    <row r="25" spans="1:14" x14ac:dyDescent="0.2">
      <c r="A25" s="4" t="s">
        <v>26</v>
      </c>
      <c r="B25" s="5"/>
      <c r="C25" s="5"/>
      <c r="D25" s="23">
        <f t="shared" ref="D25:D26" si="19">IF(B25=0,0,C25/B25)</f>
        <v>0</v>
      </c>
      <c r="E25" s="5"/>
      <c r="F25" s="23">
        <f>IF(C25=0,0,E25/C25)</f>
        <v>0</v>
      </c>
      <c r="G25" s="5" t="s">
        <v>13</v>
      </c>
      <c r="H25" s="5" t="s">
        <v>13</v>
      </c>
      <c r="I25" s="5" t="s">
        <v>13</v>
      </c>
      <c r="J25" s="5" t="s">
        <v>13</v>
      </c>
      <c r="K25" s="5" t="s">
        <v>13</v>
      </c>
      <c r="L25" s="5" t="s">
        <v>13</v>
      </c>
      <c r="M25" s="5" t="s">
        <v>13</v>
      </c>
      <c r="N25" s="5" t="s">
        <v>13</v>
      </c>
    </row>
    <row r="26" spans="1:14" x14ac:dyDescent="0.2">
      <c r="A26" s="14" t="s">
        <v>25</v>
      </c>
      <c r="B26" s="19"/>
      <c r="C26" s="19"/>
      <c r="D26" s="24">
        <f t="shared" si="19"/>
        <v>0</v>
      </c>
      <c r="E26" s="19"/>
      <c r="F26" s="24">
        <f t="shared" ref="F26:N26" si="20">IF(C26=0,0,E26/C26)</f>
        <v>0</v>
      </c>
      <c r="G26" s="19">
        <f>ROUND(G17+G18,0)</f>
        <v>0</v>
      </c>
      <c r="H26" s="24">
        <f t="shared" si="20"/>
        <v>0</v>
      </c>
      <c r="I26" s="19">
        <f t="shared" ref="I26:M26" si="21">ROUND(I17+I18,0)</f>
        <v>0</v>
      </c>
      <c r="J26" s="24">
        <f t="shared" si="20"/>
        <v>0</v>
      </c>
      <c r="K26" s="19">
        <f t="shared" si="21"/>
        <v>0</v>
      </c>
      <c r="L26" s="24">
        <f t="shared" si="20"/>
        <v>0</v>
      </c>
      <c r="M26" s="19">
        <f t="shared" si="21"/>
        <v>0</v>
      </c>
      <c r="N26" s="24">
        <f t="shared" si="20"/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="90" zoomScaleNormal="100" zoomScaleSheetLayoutView="90" workbookViewId="0">
      <selection activeCell="A2" sqref="A2"/>
    </sheetView>
  </sheetViews>
  <sheetFormatPr defaultRowHeight="15.75" x14ac:dyDescent="0.2"/>
  <cols>
    <col min="1" max="1" width="42.42578125" style="85" customWidth="1"/>
    <col min="2" max="2" width="19.85546875" style="84" customWidth="1"/>
    <col min="3" max="3" width="19" style="84" customWidth="1"/>
    <col min="4" max="6" width="17.5703125" style="82" customWidth="1"/>
    <col min="7" max="7" width="17.5703125" style="83" customWidth="1"/>
    <col min="8" max="16384" width="9.140625" style="82"/>
  </cols>
  <sheetData>
    <row r="1" spans="1:7" s="83" customFormat="1" x14ac:dyDescent="0.2">
      <c r="A1" s="493">
        <v>98</v>
      </c>
      <c r="B1" s="493"/>
      <c r="C1" s="493"/>
      <c r="D1" s="493"/>
      <c r="E1" s="493"/>
      <c r="F1" s="493"/>
      <c r="G1" s="493"/>
    </row>
    <row r="2" spans="1:7" s="83" customFormat="1" ht="34.5" customHeight="1" x14ac:dyDescent="0.2">
      <c r="A2" s="85"/>
      <c r="B2" s="84"/>
      <c r="C2" s="84"/>
      <c r="D2" s="82"/>
      <c r="E2" s="82"/>
      <c r="F2" s="107"/>
      <c r="G2" s="81" t="s">
        <v>93</v>
      </c>
    </row>
    <row r="3" spans="1:7" s="83" customFormat="1" ht="48.75" customHeight="1" x14ac:dyDescent="0.2">
      <c r="A3" s="494" t="s">
        <v>92</v>
      </c>
      <c r="B3" s="494"/>
      <c r="C3" s="494"/>
      <c r="D3" s="494"/>
      <c r="E3" s="494"/>
      <c r="F3" s="494"/>
      <c r="G3" s="494"/>
    </row>
    <row r="4" spans="1:7" s="83" customFormat="1" x14ac:dyDescent="0.2">
      <c r="A4" s="80"/>
      <c r="B4" s="80"/>
      <c r="C4" s="80"/>
      <c r="D4" s="82"/>
      <c r="E4" s="82"/>
      <c r="F4" s="82"/>
      <c r="G4" s="79" t="s">
        <v>0</v>
      </c>
    </row>
    <row r="5" spans="1:7" s="83" customFormat="1" ht="42.75" x14ac:dyDescent="0.2">
      <c r="A5" s="78" t="s">
        <v>1</v>
      </c>
      <c r="B5" s="104" t="s">
        <v>42</v>
      </c>
      <c r="C5" s="104" t="s">
        <v>43</v>
      </c>
      <c r="D5" s="104" t="s">
        <v>21</v>
      </c>
      <c r="E5" s="104" t="s">
        <v>22</v>
      </c>
      <c r="F5" s="104" t="s">
        <v>23</v>
      </c>
      <c r="G5" s="104" t="s">
        <v>24</v>
      </c>
    </row>
    <row r="6" spans="1:7" s="83" customFormat="1" x14ac:dyDescent="0.2">
      <c r="A6" s="106" t="s">
        <v>73</v>
      </c>
      <c r="B6" s="105">
        <f>B7+B8</f>
        <v>0</v>
      </c>
      <c r="C6" s="105">
        <f>C7+C8</f>
        <v>0</v>
      </c>
      <c r="D6" s="105">
        <f>C6*D28</f>
        <v>0</v>
      </c>
      <c r="E6" s="105">
        <f>D6*E28</f>
        <v>0</v>
      </c>
      <c r="F6" s="105">
        <f>E6*F28</f>
        <v>0</v>
      </c>
      <c r="G6" s="105">
        <f>F6*G28</f>
        <v>0</v>
      </c>
    </row>
    <row r="7" spans="1:7" s="83" customFormat="1" ht="45" x14ac:dyDescent="0.2">
      <c r="A7" s="111" t="s">
        <v>89</v>
      </c>
      <c r="B7" s="103"/>
      <c r="C7" s="103"/>
      <c r="D7" s="103">
        <f t="shared" ref="D7:G8" si="0">D$6*D9</f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</row>
    <row r="8" spans="1:7" s="83" customFormat="1" x14ac:dyDescent="0.2">
      <c r="A8" s="111" t="s">
        <v>87</v>
      </c>
      <c r="B8" s="103"/>
      <c r="C8" s="103"/>
      <c r="D8" s="103">
        <f t="shared" si="0"/>
        <v>0</v>
      </c>
      <c r="E8" s="103">
        <f t="shared" si="0"/>
        <v>0</v>
      </c>
      <c r="F8" s="103">
        <f t="shared" si="0"/>
        <v>0</v>
      </c>
      <c r="G8" s="103">
        <f t="shared" si="0"/>
        <v>0</v>
      </c>
    </row>
    <row r="9" spans="1:7" s="83" customFormat="1" x14ac:dyDescent="0.2">
      <c r="A9" s="99" t="s">
        <v>86</v>
      </c>
      <c r="B9" s="18">
        <f>IF(B6=0,0,B7/B$6)</f>
        <v>0</v>
      </c>
      <c r="C9" s="18">
        <f>IF(C6=0,0,C7/C$6)</f>
        <v>0</v>
      </c>
      <c r="D9" s="18">
        <f>AVERAGE(B9:C9)</f>
        <v>0</v>
      </c>
      <c r="E9" s="18">
        <f t="shared" ref="E9:G10" si="1">D9</f>
        <v>0</v>
      </c>
      <c r="F9" s="18">
        <f t="shared" si="1"/>
        <v>0</v>
      </c>
      <c r="G9" s="18">
        <f t="shared" si="1"/>
        <v>0</v>
      </c>
    </row>
    <row r="10" spans="1:7" s="83" customFormat="1" x14ac:dyDescent="0.2">
      <c r="A10" s="99" t="s">
        <v>84</v>
      </c>
      <c r="B10" s="18">
        <f>IF(B$6=0,0,B8/B$6)</f>
        <v>0</v>
      </c>
      <c r="C10" s="18">
        <f>IF(C$6=0,0,C8/C$6)</f>
        <v>0</v>
      </c>
      <c r="D10" s="18">
        <f>AVERAGE(B10:C10)</f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</row>
    <row r="11" spans="1:7" s="83" customFormat="1" x14ac:dyDescent="0.2">
      <c r="A11" s="106" t="s">
        <v>72</v>
      </c>
      <c r="B11" s="105">
        <f t="shared" ref="B11:G11" si="2">B12+B19</f>
        <v>0</v>
      </c>
      <c r="C11" s="105">
        <f t="shared" si="2"/>
        <v>0</v>
      </c>
      <c r="D11" s="105">
        <f t="shared" si="2"/>
        <v>0</v>
      </c>
      <c r="E11" s="105">
        <f t="shared" si="2"/>
        <v>0</v>
      </c>
      <c r="F11" s="105">
        <f t="shared" si="2"/>
        <v>0</v>
      </c>
      <c r="G11" s="105">
        <f t="shared" si="2"/>
        <v>0</v>
      </c>
    </row>
    <row r="12" spans="1:7" s="83" customFormat="1" ht="45" x14ac:dyDescent="0.2">
      <c r="A12" s="110" t="s">
        <v>89</v>
      </c>
      <c r="B12" s="109">
        <f>((B13*Ставки!C11)+(B14*Ставки!C12))*B15</f>
        <v>0</v>
      </c>
      <c r="C12" s="109">
        <f>((C13*Ставки!D11)+(C14*Ставки!D12))*C15</f>
        <v>0</v>
      </c>
      <c r="D12" s="109">
        <f>((D13*Ставки!E11)+(D14*Ставки!E12))*D15</f>
        <v>0</v>
      </c>
      <c r="E12" s="109">
        <f>((E13*Ставки!F11)+(E14*Ставки!F12))*E15</f>
        <v>0</v>
      </c>
      <c r="F12" s="109">
        <f>((F13*Ставки!G11)+(F14*Ставки!G12))*F15</f>
        <v>0</v>
      </c>
      <c r="G12" s="109">
        <f>((G13*Ставки!H11)+(G14*Ставки!H12))*G15</f>
        <v>0</v>
      </c>
    </row>
    <row r="13" spans="1:7" s="83" customFormat="1" ht="30" x14ac:dyDescent="0.2">
      <c r="A13" s="108" t="s">
        <v>81</v>
      </c>
      <c r="B13" s="103"/>
      <c r="C13" s="103"/>
      <c r="D13" s="103">
        <f>C13*D26*D$28</f>
        <v>0</v>
      </c>
      <c r="E13" s="103">
        <f>D13*E26*E$28</f>
        <v>0</v>
      </c>
      <c r="F13" s="103">
        <f>E13*F26*F$28</f>
        <v>0</v>
      </c>
      <c r="G13" s="103">
        <f>F13*G26*G$28</f>
        <v>0</v>
      </c>
    </row>
    <row r="14" spans="1:7" s="83" customFormat="1" ht="30" x14ac:dyDescent="0.2">
      <c r="A14" s="108" t="s">
        <v>80</v>
      </c>
      <c r="B14" s="103"/>
      <c r="C14" s="103"/>
      <c r="D14" s="103">
        <f>C14*D26*D$28</f>
        <v>0</v>
      </c>
      <c r="E14" s="103">
        <f>D14*E26*E$28</f>
        <v>0</v>
      </c>
      <c r="F14" s="103">
        <f>E14*F26*F$28</f>
        <v>0</v>
      </c>
      <c r="G14" s="103">
        <f>F14*G26*G$28</f>
        <v>0</v>
      </c>
    </row>
    <row r="15" spans="1:7" s="83" customFormat="1" ht="30" x14ac:dyDescent="0.2">
      <c r="A15" s="108" t="s">
        <v>79</v>
      </c>
      <c r="B15" s="103">
        <f>IF(OR(B18=0,B16=0),0,((B17/B18)+1)/B16)</f>
        <v>0</v>
      </c>
      <c r="C15" s="103">
        <f>IF(OR(C18=0,C16=0),0,((C17/C18)+1)/C16)</f>
        <v>0</v>
      </c>
      <c r="D15" s="103">
        <f>AVERAGE(B15:C15)</f>
        <v>0</v>
      </c>
      <c r="E15" s="103">
        <f>D15</f>
        <v>0</v>
      </c>
      <c r="F15" s="103">
        <f>E15</f>
        <v>0</v>
      </c>
      <c r="G15" s="103">
        <f>F15</f>
        <v>0</v>
      </c>
    </row>
    <row r="16" spans="1:7" s="83" customFormat="1" ht="30" x14ac:dyDescent="0.2">
      <c r="A16" s="108" t="s">
        <v>78</v>
      </c>
      <c r="B16" s="103"/>
      <c r="C16" s="103"/>
      <c r="D16" s="103" t="s">
        <v>13</v>
      </c>
      <c r="E16" s="103" t="s">
        <v>13</v>
      </c>
      <c r="F16" s="103" t="s">
        <v>13</v>
      </c>
      <c r="G16" s="103" t="s">
        <v>13</v>
      </c>
    </row>
    <row r="17" spans="1:7" s="83" customFormat="1" ht="30" x14ac:dyDescent="0.2">
      <c r="A17" s="108" t="s">
        <v>77</v>
      </c>
      <c r="B17" s="103"/>
      <c r="C17" s="103"/>
      <c r="D17" s="103" t="s">
        <v>13</v>
      </c>
      <c r="E17" s="103" t="s">
        <v>13</v>
      </c>
      <c r="F17" s="103" t="s">
        <v>13</v>
      </c>
      <c r="G17" s="103" t="s">
        <v>13</v>
      </c>
    </row>
    <row r="18" spans="1:7" s="83" customFormat="1" x14ac:dyDescent="0.2">
      <c r="A18" s="108" t="s">
        <v>76</v>
      </c>
      <c r="B18" s="103"/>
      <c r="C18" s="103"/>
      <c r="D18" s="103" t="s">
        <v>13</v>
      </c>
      <c r="E18" s="103" t="s">
        <v>13</v>
      </c>
      <c r="F18" s="103" t="s">
        <v>13</v>
      </c>
      <c r="G18" s="103" t="s">
        <v>13</v>
      </c>
    </row>
    <row r="19" spans="1:7" s="83" customFormat="1" x14ac:dyDescent="0.2">
      <c r="A19" s="110" t="s">
        <v>87</v>
      </c>
      <c r="B19" s="109">
        <f>((B20*Ставки!C18)+(B21*Ставки!C19))*B22</f>
        <v>0</v>
      </c>
      <c r="C19" s="109">
        <f>((C20*Ставки!D18)+(C21*Ставки!D19))*C22</f>
        <v>0</v>
      </c>
      <c r="D19" s="109">
        <f>((D20*Ставки!E18)+(D21*Ставки!E19))*D22</f>
        <v>0</v>
      </c>
      <c r="E19" s="109">
        <f>((E20*Ставки!F18)+(E21*Ставки!F19))*E22</f>
        <v>0</v>
      </c>
      <c r="F19" s="109">
        <f>((F20*Ставки!G18)+(F21*Ставки!G19))*F22</f>
        <v>0</v>
      </c>
      <c r="G19" s="109">
        <f>((G20*Ставки!H18)+(G21*Ставки!H19))*G22</f>
        <v>0</v>
      </c>
    </row>
    <row r="20" spans="1:7" s="83" customFormat="1" ht="30" x14ac:dyDescent="0.2">
      <c r="A20" s="108" t="s">
        <v>81</v>
      </c>
      <c r="B20" s="103"/>
      <c r="C20" s="103"/>
      <c r="D20" s="103">
        <f>C20*D27*D$28</f>
        <v>0</v>
      </c>
      <c r="E20" s="103">
        <f>D20*E27*E$28</f>
        <v>0</v>
      </c>
      <c r="F20" s="103">
        <f>E20*F27*F$28</f>
        <v>0</v>
      </c>
      <c r="G20" s="103">
        <f>F20*G27*G$28</f>
        <v>0</v>
      </c>
    </row>
    <row r="21" spans="1:7" s="83" customFormat="1" ht="30" x14ac:dyDescent="0.2">
      <c r="A21" s="108" t="s">
        <v>80</v>
      </c>
      <c r="B21" s="103"/>
      <c r="C21" s="103"/>
      <c r="D21" s="103">
        <f>C21*D27*D$28</f>
        <v>0</v>
      </c>
      <c r="E21" s="103">
        <f>D21*E27*E$28</f>
        <v>0</v>
      </c>
      <c r="F21" s="103">
        <f>E21*F27*F$28</f>
        <v>0</v>
      </c>
      <c r="G21" s="103">
        <f>F21*G27*G$28</f>
        <v>0</v>
      </c>
    </row>
    <row r="22" spans="1:7" s="83" customFormat="1" ht="30" x14ac:dyDescent="0.2">
      <c r="A22" s="108" t="s">
        <v>79</v>
      </c>
      <c r="B22" s="103">
        <f>IF(OR(B25=0,B23=0),0,((B24/B25)+1)/B23)</f>
        <v>0</v>
      </c>
      <c r="C22" s="103">
        <f>IF(OR(C25=0,C23=0),0,((C24/C25)+1)/C23)</f>
        <v>0</v>
      </c>
      <c r="D22" s="103">
        <f>AVERAGE(B22:C22)</f>
        <v>0</v>
      </c>
      <c r="E22" s="103">
        <f>D22</f>
        <v>0</v>
      </c>
      <c r="F22" s="103">
        <f>E22</f>
        <v>0</v>
      </c>
      <c r="G22" s="103">
        <f>F22</f>
        <v>0</v>
      </c>
    </row>
    <row r="23" spans="1:7" s="83" customFormat="1" ht="30" x14ac:dyDescent="0.2">
      <c r="A23" s="108" t="s">
        <v>78</v>
      </c>
      <c r="B23" s="103"/>
      <c r="C23" s="103"/>
      <c r="D23" s="103" t="s">
        <v>13</v>
      </c>
      <c r="E23" s="103" t="s">
        <v>13</v>
      </c>
      <c r="F23" s="103" t="s">
        <v>13</v>
      </c>
      <c r="G23" s="103" t="s">
        <v>13</v>
      </c>
    </row>
    <row r="24" spans="1:7" s="83" customFormat="1" ht="30" x14ac:dyDescent="0.2">
      <c r="A24" s="108" t="s">
        <v>77</v>
      </c>
      <c r="B24" s="103"/>
      <c r="C24" s="103"/>
      <c r="D24" s="103" t="s">
        <v>13</v>
      </c>
      <c r="E24" s="103" t="s">
        <v>13</v>
      </c>
      <c r="F24" s="103" t="s">
        <v>13</v>
      </c>
      <c r="G24" s="103" t="s">
        <v>13</v>
      </c>
    </row>
    <row r="25" spans="1:7" s="83" customFormat="1" x14ac:dyDescent="0.2">
      <c r="A25" s="108" t="s">
        <v>76</v>
      </c>
      <c r="B25" s="103"/>
      <c r="C25" s="103"/>
      <c r="D25" s="103" t="s">
        <v>13</v>
      </c>
      <c r="E25" s="103" t="s">
        <v>13</v>
      </c>
      <c r="F25" s="103" t="s">
        <v>13</v>
      </c>
      <c r="G25" s="103" t="s">
        <v>13</v>
      </c>
    </row>
    <row r="26" spans="1:7" s="83" customFormat="1" x14ac:dyDescent="0.2">
      <c r="A26" s="99" t="s">
        <v>86</v>
      </c>
      <c r="B26" s="18">
        <f>IF(B11=0,0,B12/B$11)</f>
        <v>0</v>
      </c>
      <c r="C26" s="18">
        <f>IF(C11=0,0,C12/C$11)</f>
        <v>0</v>
      </c>
      <c r="D26" s="18">
        <f>AVERAGE(B26:C26)</f>
        <v>0</v>
      </c>
      <c r="E26" s="18">
        <f t="shared" ref="E26:G27" si="3">D26</f>
        <v>0</v>
      </c>
      <c r="F26" s="18">
        <f t="shared" si="3"/>
        <v>0</v>
      </c>
      <c r="G26" s="18">
        <f t="shared" si="3"/>
        <v>0</v>
      </c>
    </row>
    <row r="27" spans="1:7" s="83" customFormat="1" x14ac:dyDescent="0.2">
      <c r="A27" s="99" t="s">
        <v>84</v>
      </c>
      <c r="B27" s="18">
        <f>IF(B$11=0,0,B19/B$11)</f>
        <v>0</v>
      </c>
      <c r="C27" s="18">
        <f>IF(C$11=0,0,C19/C$11)</f>
        <v>0</v>
      </c>
      <c r="D27" s="18">
        <f>AVERAGE(B27:C27)</f>
        <v>0</v>
      </c>
      <c r="E27" s="18">
        <f t="shared" si="3"/>
        <v>0</v>
      </c>
      <c r="F27" s="18">
        <f t="shared" si="3"/>
        <v>0</v>
      </c>
      <c r="G27" s="18">
        <f t="shared" si="3"/>
        <v>0</v>
      </c>
    </row>
    <row r="28" spans="1:7" s="83" customFormat="1" x14ac:dyDescent="0.2">
      <c r="A28" s="102" t="s">
        <v>71</v>
      </c>
      <c r="B28" s="101" t="s">
        <v>13</v>
      </c>
      <c r="C28" s="101" t="s">
        <v>13</v>
      </c>
      <c r="D28" s="100">
        <f>'182 1 03 02021'!D8</f>
        <v>0</v>
      </c>
      <c r="E28" s="100">
        <f>'182 1 03 02021'!E8</f>
        <v>0</v>
      </c>
      <c r="F28" s="100">
        <f>'182 1 03 02021'!F8</f>
        <v>0</v>
      </c>
      <c r="G28" s="100">
        <f>'182 1 03 02021'!G8</f>
        <v>0</v>
      </c>
    </row>
    <row r="29" spans="1:7" s="83" customFormat="1" x14ac:dyDescent="0.2">
      <c r="A29" s="99" t="s">
        <v>70</v>
      </c>
      <c r="B29" s="18">
        <f>IF(B39=0,0,B40/B39)</f>
        <v>0</v>
      </c>
      <c r="C29" s="18">
        <f>IF(C39=0,0,C40/C39)</f>
        <v>0</v>
      </c>
      <c r="D29" s="18">
        <f>IF(AVERAGE(B29:C29)&gt;1,1,AVERAGE(B29:C29))</f>
        <v>0</v>
      </c>
      <c r="E29" s="18">
        <f>D29</f>
        <v>0</v>
      </c>
      <c r="F29" s="18">
        <f>E29</f>
        <v>0</v>
      </c>
      <c r="G29" s="18">
        <f>F29</f>
        <v>0</v>
      </c>
    </row>
    <row r="30" spans="1:7" s="83" customFormat="1" x14ac:dyDescent="0.2">
      <c r="A30" s="91" t="s">
        <v>69</v>
      </c>
      <c r="B30" s="98"/>
      <c r="C30" s="98"/>
      <c r="D30" s="98"/>
      <c r="E30" s="98"/>
      <c r="F30" s="98"/>
      <c r="G30" s="98"/>
    </row>
    <row r="31" spans="1:7" s="83" customFormat="1" ht="30" x14ac:dyDescent="0.2">
      <c r="A31" s="97" t="s">
        <v>68</v>
      </c>
      <c r="B31" s="96" t="s">
        <v>13</v>
      </c>
      <c r="C31" s="96" t="s">
        <v>13</v>
      </c>
      <c r="D31" s="95">
        <f>((D7*Ставки!E9-D12)+(D8*Ставки!E11-D19))*D29+D30</f>
        <v>0</v>
      </c>
      <c r="E31" s="95">
        <f>((E7*Ставки!F9-E12)+(E8*Ставки!F11-E19))*E29+E30</f>
        <v>0</v>
      </c>
      <c r="F31" s="95">
        <f>((F7*Ставки!G9-F12)+(F8*Ставки!G11-F19))*F29+F30</f>
        <v>0</v>
      </c>
      <c r="G31" s="95">
        <f>((G7*Ставки!H9-G12)+(G8*Ставки!H11-G19))*G29+G30</f>
        <v>0</v>
      </c>
    </row>
    <row r="32" spans="1:7" s="83" customFormat="1" ht="28.5" x14ac:dyDescent="0.2">
      <c r="A32" s="94" t="s">
        <v>6</v>
      </c>
      <c r="B32" s="90" t="s">
        <v>13</v>
      </c>
      <c r="C32" s="90" t="s">
        <v>13</v>
      </c>
      <c r="D32" s="78">
        <f>D33+D34+D35+D36+D37+D38</f>
        <v>0</v>
      </c>
      <c r="E32" s="78">
        <f>E33+E34+E35+E36+E37+E38</f>
        <v>0</v>
      </c>
      <c r="F32" s="78">
        <f>F33+F34+F35+F36+F37+F38</f>
        <v>0</v>
      </c>
      <c r="G32" s="78">
        <f>G33+G34+G35+G36+G37+G38</f>
        <v>0</v>
      </c>
    </row>
    <row r="33" spans="1:7" s="83" customFormat="1" ht="30" x14ac:dyDescent="0.2">
      <c r="A33" s="93" t="s">
        <v>10</v>
      </c>
      <c r="B33" s="90" t="s">
        <v>13</v>
      </c>
      <c r="C33" s="90" t="s">
        <v>13</v>
      </c>
      <c r="D33" s="78"/>
      <c r="E33" s="78"/>
      <c r="F33" s="78"/>
      <c r="G33" s="78"/>
    </row>
    <row r="34" spans="1:7" s="83" customFormat="1" ht="30" x14ac:dyDescent="0.2">
      <c r="A34" s="93" t="s">
        <v>11</v>
      </c>
      <c r="B34" s="90" t="s">
        <v>13</v>
      </c>
      <c r="C34" s="90" t="s">
        <v>13</v>
      </c>
      <c r="D34" s="78"/>
      <c r="E34" s="78"/>
      <c r="F34" s="78"/>
      <c r="G34" s="78"/>
    </row>
    <row r="35" spans="1:7" s="83" customFormat="1" x14ac:dyDescent="0.2">
      <c r="A35" s="93" t="s">
        <v>7</v>
      </c>
      <c r="B35" s="90" t="s">
        <v>13</v>
      </c>
      <c r="C35" s="90" t="s">
        <v>13</v>
      </c>
      <c r="D35" s="78"/>
      <c r="E35" s="78"/>
      <c r="F35" s="78"/>
      <c r="G35" s="78"/>
    </row>
    <row r="36" spans="1:7" s="83" customFormat="1" x14ac:dyDescent="0.2">
      <c r="A36" s="92" t="s">
        <v>8</v>
      </c>
      <c r="B36" s="90" t="s">
        <v>13</v>
      </c>
      <c r="C36" s="90" t="s">
        <v>13</v>
      </c>
      <c r="D36" s="78"/>
      <c r="E36" s="78"/>
      <c r="F36" s="78"/>
      <c r="G36" s="78"/>
    </row>
    <row r="37" spans="1:7" s="83" customFormat="1" x14ac:dyDescent="0.2">
      <c r="A37" s="92" t="s">
        <v>50</v>
      </c>
      <c r="B37" s="90" t="s">
        <v>13</v>
      </c>
      <c r="C37" s="90" t="s">
        <v>13</v>
      </c>
      <c r="D37" s="78"/>
      <c r="E37" s="78"/>
      <c r="F37" s="78"/>
      <c r="G37" s="78"/>
    </row>
    <row r="38" spans="1:7" s="83" customFormat="1" ht="45" x14ac:dyDescent="0.2">
      <c r="A38" s="92" t="s">
        <v>9</v>
      </c>
      <c r="B38" s="90" t="s">
        <v>13</v>
      </c>
      <c r="C38" s="90" t="s">
        <v>13</v>
      </c>
      <c r="D38" s="78"/>
      <c r="E38" s="78"/>
      <c r="F38" s="78"/>
      <c r="G38" s="78"/>
    </row>
    <row r="39" spans="1:7" s="83" customFormat="1" x14ac:dyDescent="0.2">
      <c r="A39" s="91" t="s">
        <v>26</v>
      </c>
      <c r="B39" s="78"/>
      <c r="C39" s="78"/>
      <c r="D39" s="90" t="s">
        <v>13</v>
      </c>
      <c r="E39" s="90" t="s">
        <v>13</v>
      </c>
      <c r="F39" s="90" t="s">
        <v>13</v>
      </c>
      <c r="G39" s="90" t="s">
        <v>13</v>
      </c>
    </row>
    <row r="40" spans="1:7" s="83" customFormat="1" x14ac:dyDescent="0.2">
      <c r="A40" s="89" t="s">
        <v>25</v>
      </c>
      <c r="B40" s="88"/>
      <c r="C40" s="88"/>
      <c r="D40" s="87">
        <f>ROUND(D31+D32,0)</f>
        <v>0</v>
      </c>
      <c r="E40" s="87">
        <f>ROUND(E31+E32,0)</f>
        <v>0</v>
      </c>
      <c r="F40" s="87">
        <f>ROUND(F31+F32,0)</f>
        <v>0</v>
      </c>
      <c r="G40" s="87">
        <f>ROUND(G31+G32,0)</f>
        <v>0</v>
      </c>
    </row>
  </sheetData>
  <mergeCells count="2">
    <mergeCell ref="A3:G3"/>
    <mergeCell ref="A1:G1"/>
  </mergeCells>
  <pageMargins left="0" right="0" top="0.19685039370078741" bottom="0" header="0" footer="0"/>
  <pageSetup paperSize="9" scale="96" fitToHeight="4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zoomScale="90" zoomScaleNormal="100" zoomScaleSheetLayoutView="90" workbookViewId="0">
      <selection activeCell="A2" sqref="A2"/>
    </sheetView>
  </sheetViews>
  <sheetFormatPr defaultRowHeight="15.75" x14ac:dyDescent="0.2"/>
  <cols>
    <col min="1" max="1" width="42.42578125" style="85" customWidth="1"/>
    <col min="2" max="2" width="19.85546875" style="85" customWidth="1"/>
    <col min="3" max="3" width="19" style="84" customWidth="1"/>
    <col min="4" max="4" width="17.5703125" style="83" customWidth="1"/>
    <col min="5" max="7" width="17.5703125" style="82" customWidth="1"/>
    <col min="8" max="16384" width="9.140625" style="82"/>
  </cols>
  <sheetData>
    <row r="1" spans="1:7" s="83" customFormat="1" x14ac:dyDescent="0.2">
      <c r="A1" s="493">
        <v>100</v>
      </c>
      <c r="B1" s="493"/>
      <c r="C1" s="493"/>
      <c r="D1" s="493"/>
      <c r="E1" s="493"/>
      <c r="F1" s="493"/>
      <c r="G1" s="493"/>
    </row>
    <row r="2" spans="1:7" s="83" customFormat="1" ht="34.5" customHeight="1" x14ac:dyDescent="0.2">
      <c r="A2" s="85"/>
      <c r="B2" s="85"/>
      <c r="G2" s="81" t="s">
        <v>95</v>
      </c>
    </row>
    <row r="3" spans="1:7" s="83" customFormat="1" ht="19.5" customHeight="1" x14ac:dyDescent="0.2">
      <c r="A3" s="494" t="s">
        <v>94</v>
      </c>
      <c r="B3" s="494"/>
      <c r="C3" s="494"/>
      <c r="D3" s="494"/>
      <c r="E3" s="494"/>
      <c r="F3" s="494"/>
      <c r="G3" s="494"/>
    </row>
    <row r="4" spans="1:7" s="83" customFormat="1" x14ac:dyDescent="0.2">
      <c r="A4" s="80"/>
      <c r="B4" s="80"/>
      <c r="C4" s="80"/>
      <c r="G4" s="79" t="s">
        <v>0</v>
      </c>
    </row>
    <row r="5" spans="1:7" s="83" customFormat="1" ht="42.75" x14ac:dyDescent="0.2">
      <c r="A5" s="78" t="s">
        <v>1</v>
      </c>
      <c r="B5" s="104" t="s">
        <v>42</v>
      </c>
      <c r="C5" s="104" t="s">
        <v>43</v>
      </c>
      <c r="D5" s="104" t="s">
        <v>21</v>
      </c>
      <c r="E5" s="104" t="s">
        <v>22</v>
      </c>
      <c r="F5" s="104" t="s">
        <v>23</v>
      </c>
      <c r="G5" s="104" t="s">
        <v>24</v>
      </c>
    </row>
    <row r="6" spans="1:7" s="83" customFormat="1" x14ac:dyDescent="0.2">
      <c r="A6" s="91" t="s">
        <v>73</v>
      </c>
      <c r="B6" s="103"/>
      <c r="C6" s="103"/>
      <c r="D6" s="103">
        <f>C6*D8</f>
        <v>0</v>
      </c>
      <c r="E6" s="103">
        <f>D6*E8</f>
        <v>0</v>
      </c>
      <c r="F6" s="103">
        <f>E6*F8</f>
        <v>0</v>
      </c>
      <c r="G6" s="103">
        <f>F6*G8</f>
        <v>0</v>
      </c>
    </row>
    <row r="7" spans="1:7" s="83" customFormat="1" x14ac:dyDescent="0.2">
      <c r="A7" s="91" t="s">
        <v>72</v>
      </c>
      <c r="B7" s="103"/>
      <c r="C7" s="103"/>
      <c r="D7" s="103">
        <f>C7*D8</f>
        <v>0</v>
      </c>
      <c r="E7" s="103">
        <f>D7*E8</f>
        <v>0</v>
      </c>
      <c r="F7" s="103">
        <f>E7*F8</f>
        <v>0</v>
      </c>
      <c r="G7" s="103">
        <f>F7*G8</f>
        <v>0</v>
      </c>
    </row>
    <row r="8" spans="1:7" s="83" customFormat="1" x14ac:dyDescent="0.2">
      <c r="A8" s="102" t="s">
        <v>71</v>
      </c>
      <c r="B8" s="101" t="s">
        <v>13</v>
      </c>
      <c r="C8" s="101" t="s">
        <v>13</v>
      </c>
      <c r="D8" s="100">
        <f>'182 1 03 02021'!D8</f>
        <v>0</v>
      </c>
      <c r="E8" s="100">
        <f>'182 1 03 02021'!E8</f>
        <v>0</v>
      </c>
      <c r="F8" s="100">
        <f>'182 1 03 02021'!F8</f>
        <v>0</v>
      </c>
      <c r="G8" s="100">
        <f>'182 1 03 02021'!G8</f>
        <v>0</v>
      </c>
    </row>
    <row r="9" spans="1:7" s="83" customFormat="1" x14ac:dyDescent="0.2">
      <c r="A9" s="99" t="s">
        <v>70</v>
      </c>
      <c r="B9" s="18">
        <f>IF(B19=0,0,B20/B19)</f>
        <v>0</v>
      </c>
      <c r="C9" s="18">
        <f>IF(C19=0,0,C20/C19)</f>
        <v>0</v>
      </c>
      <c r="D9" s="18">
        <f>IF(AVERAGE(B9:C9)&gt;1,1,AVERAGE(B9:C9))</f>
        <v>0</v>
      </c>
      <c r="E9" s="18">
        <f>D9</f>
        <v>0</v>
      </c>
      <c r="F9" s="18">
        <f>E9</f>
        <v>0</v>
      </c>
      <c r="G9" s="18">
        <f>F9</f>
        <v>0</v>
      </c>
    </row>
    <row r="10" spans="1:7" x14ac:dyDescent="0.2">
      <c r="A10" s="91" t="s">
        <v>69</v>
      </c>
      <c r="B10" s="98"/>
      <c r="C10" s="98"/>
      <c r="D10" s="98"/>
      <c r="E10" s="98"/>
      <c r="F10" s="98"/>
      <c r="G10" s="98"/>
    </row>
    <row r="11" spans="1:7" s="83" customFormat="1" ht="30" x14ac:dyDescent="0.2">
      <c r="A11" s="97" t="s">
        <v>68</v>
      </c>
      <c r="B11" s="96" t="s">
        <v>13</v>
      </c>
      <c r="C11" s="96" t="s">
        <v>13</v>
      </c>
      <c r="D11" s="95">
        <f>(((D6*Ставки!E$7)/1000)-D7)*D9+D10</f>
        <v>0</v>
      </c>
      <c r="E11" s="95">
        <f>(((E6*Ставки!F$7)/1000)-E7)*E9+E10</f>
        <v>0</v>
      </c>
      <c r="F11" s="95">
        <f>(((F6*Ставки!G$7)/1000)-F7)*F9+F10</f>
        <v>0</v>
      </c>
      <c r="G11" s="95">
        <f>(((G6*Ставки!H$7)/1000)-G7)*G9+G10</f>
        <v>0</v>
      </c>
    </row>
    <row r="12" spans="1:7" s="83" customFormat="1" ht="28.5" x14ac:dyDescent="0.2">
      <c r="A12" s="94" t="s">
        <v>6</v>
      </c>
      <c r="B12" s="90" t="s">
        <v>13</v>
      </c>
      <c r="C12" s="90" t="s">
        <v>13</v>
      </c>
      <c r="D12" s="78">
        <f>D13+D14+D15+D16+D17+D18</f>
        <v>0</v>
      </c>
      <c r="E12" s="78">
        <f>E13+E14+E15+E16+E17+E18</f>
        <v>0</v>
      </c>
      <c r="F12" s="78">
        <f>F13+F14+F15+F16+F17+F18</f>
        <v>0</v>
      </c>
      <c r="G12" s="78">
        <f>G13+G14+G15+G16+G17+G18</f>
        <v>0</v>
      </c>
    </row>
    <row r="13" spans="1:7" s="83" customFormat="1" ht="30" x14ac:dyDescent="0.2">
      <c r="A13" s="93" t="s">
        <v>10</v>
      </c>
      <c r="B13" s="90" t="s">
        <v>13</v>
      </c>
      <c r="C13" s="90" t="s">
        <v>13</v>
      </c>
      <c r="D13" s="78"/>
      <c r="E13" s="78"/>
      <c r="F13" s="78"/>
      <c r="G13" s="78"/>
    </row>
    <row r="14" spans="1:7" s="83" customFormat="1" ht="30" x14ac:dyDescent="0.2">
      <c r="A14" s="93" t="s">
        <v>11</v>
      </c>
      <c r="B14" s="90" t="s">
        <v>13</v>
      </c>
      <c r="C14" s="90" t="s">
        <v>13</v>
      </c>
      <c r="D14" s="78"/>
      <c r="E14" s="78"/>
      <c r="F14" s="78"/>
      <c r="G14" s="78"/>
    </row>
    <row r="15" spans="1:7" s="83" customFormat="1" x14ac:dyDescent="0.2">
      <c r="A15" s="93" t="s">
        <v>7</v>
      </c>
      <c r="B15" s="90" t="s">
        <v>13</v>
      </c>
      <c r="C15" s="90" t="s">
        <v>13</v>
      </c>
      <c r="D15" s="78"/>
      <c r="E15" s="78"/>
      <c r="F15" s="78"/>
      <c r="G15" s="78"/>
    </row>
    <row r="16" spans="1:7" s="83" customFormat="1" x14ac:dyDescent="0.2">
      <c r="A16" s="92" t="s">
        <v>8</v>
      </c>
      <c r="B16" s="90" t="s">
        <v>13</v>
      </c>
      <c r="C16" s="90" t="s">
        <v>13</v>
      </c>
      <c r="D16" s="78"/>
      <c r="E16" s="78"/>
      <c r="F16" s="78"/>
      <c r="G16" s="78"/>
    </row>
    <row r="17" spans="1:7" s="83" customFormat="1" x14ac:dyDescent="0.2">
      <c r="A17" s="92" t="s">
        <v>50</v>
      </c>
      <c r="B17" s="90" t="s">
        <v>13</v>
      </c>
      <c r="C17" s="90" t="s">
        <v>13</v>
      </c>
      <c r="D17" s="78"/>
      <c r="E17" s="78"/>
      <c r="F17" s="78"/>
      <c r="G17" s="78"/>
    </row>
    <row r="18" spans="1:7" s="83" customFormat="1" ht="45" x14ac:dyDescent="0.2">
      <c r="A18" s="92" t="s">
        <v>9</v>
      </c>
      <c r="B18" s="90" t="s">
        <v>13</v>
      </c>
      <c r="C18" s="90" t="s">
        <v>13</v>
      </c>
      <c r="D18" s="78"/>
      <c r="E18" s="78"/>
      <c r="F18" s="78"/>
      <c r="G18" s="78"/>
    </row>
    <row r="19" spans="1:7" s="83" customFormat="1" x14ac:dyDescent="0.2">
      <c r="A19" s="91" t="s">
        <v>26</v>
      </c>
      <c r="B19" s="78"/>
      <c r="C19" s="78"/>
      <c r="D19" s="90" t="s">
        <v>13</v>
      </c>
      <c r="E19" s="90" t="s">
        <v>13</v>
      </c>
      <c r="F19" s="90" t="s">
        <v>13</v>
      </c>
      <c r="G19" s="90" t="s">
        <v>13</v>
      </c>
    </row>
    <row r="20" spans="1:7" s="86" customFormat="1" x14ac:dyDescent="0.2">
      <c r="A20" s="89" t="s">
        <v>25</v>
      </c>
      <c r="B20" s="88"/>
      <c r="C20" s="88"/>
      <c r="D20" s="87">
        <f>ROUND(D11+D12,0)</f>
        <v>0</v>
      </c>
      <c r="E20" s="87">
        <f>ROUND(E11+E12,0)</f>
        <v>0</v>
      </c>
      <c r="F20" s="87">
        <f>ROUND(F11+F12,0)</f>
        <v>0</v>
      </c>
      <c r="G20" s="87">
        <f>ROUND(G11+G12,0)</f>
        <v>0</v>
      </c>
    </row>
  </sheetData>
  <mergeCells count="2">
    <mergeCell ref="A1:G1"/>
    <mergeCell ref="A3:G3"/>
  </mergeCells>
  <printOptions horizontalCentered="1"/>
  <pageMargins left="0" right="0" top="0.39370078740157483" bottom="0" header="0" footer="0"/>
  <pageSetup paperSize="9" scale="9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="80" zoomScaleNormal="100" zoomScaleSheetLayoutView="80" workbookViewId="0">
      <selection activeCell="A2" sqref="A2"/>
    </sheetView>
  </sheetViews>
  <sheetFormatPr defaultRowHeight="15.75" x14ac:dyDescent="0.2"/>
  <cols>
    <col min="1" max="1" width="42.42578125" style="85" customWidth="1"/>
    <col min="2" max="3" width="19.85546875" style="85" customWidth="1"/>
    <col min="4" max="4" width="19" style="84" customWidth="1"/>
    <col min="5" max="5" width="17.5703125" style="83" customWidth="1"/>
    <col min="6" max="8" width="17.5703125" style="82" customWidth="1"/>
    <col min="9" max="16384" width="9.140625" style="82"/>
  </cols>
  <sheetData>
    <row r="1" spans="1:8" s="83" customFormat="1" x14ac:dyDescent="0.2">
      <c r="A1" s="493">
        <v>101</v>
      </c>
      <c r="B1" s="493"/>
      <c r="C1" s="493"/>
      <c r="D1" s="493"/>
      <c r="E1" s="493"/>
      <c r="F1" s="493"/>
      <c r="G1" s="493"/>
      <c r="H1" s="493"/>
    </row>
    <row r="2" spans="1:8" s="83" customFormat="1" ht="34.5" customHeight="1" x14ac:dyDescent="0.2">
      <c r="A2" s="85"/>
      <c r="B2" s="85"/>
      <c r="C2" s="85"/>
      <c r="H2" s="81" t="s">
        <v>105</v>
      </c>
    </row>
    <row r="3" spans="1:8" s="83" customFormat="1" ht="38.25" customHeight="1" x14ac:dyDescent="0.2">
      <c r="A3" s="494" t="s">
        <v>104</v>
      </c>
      <c r="B3" s="494"/>
      <c r="C3" s="494"/>
      <c r="D3" s="494"/>
      <c r="E3" s="494"/>
      <c r="F3" s="494"/>
      <c r="G3" s="494"/>
      <c r="H3" s="494"/>
    </row>
    <row r="4" spans="1:8" s="83" customFormat="1" x14ac:dyDescent="0.2">
      <c r="A4" s="80"/>
      <c r="B4" s="80"/>
      <c r="C4" s="80"/>
      <c r="D4" s="80"/>
      <c r="H4" s="79" t="s">
        <v>0</v>
      </c>
    </row>
    <row r="5" spans="1:8" s="83" customFormat="1" ht="42.75" x14ac:dyDescent="0.2">
      <c r="A5" s="78" t="s">
        <v>1</v>
      </c>
      <c r="B5" s="104" t="s">
        <v>59</v>
      </c>
      <c r="C5" s="104" t="s">
        <v>42</v>
      </c>
      <c r="D5" s="104" t="s">
        <v>43</v>
      </c>
      <c r="E5" s="104" t="s">
        <v>21</v>
      </c>
      <c r="F5" s="104" t="s">
        <v>22</v>
      </c>
      <c r="G5" s="104" t="s">
        <v>23</v>
      </c>
      <c r="H5" s="104" t="s">
        <v>24</v>
      </c>
    </row>
    <row r="6" spans="1:8" s="83" customFormat="1" x14ac:dyDescent="0.2">
      <c r="A6" s="94" t="s">
        <v>103</v>
      </c>
      <c r="B6" s="495"/>
      <c r="C6" s="496"/>
      <c r="D6" s="496"/>
      <c r="E6" s="496"/>
      <c r="F6" s="496"/>
      <c r="G6" s="496"/>
      <c r="H6" s="497"/>
    </row>
    <row r="7" spans="1:8" s="83" customFormat="1" x14ac:dyDescent="0.2">
      <c r="A7" s="91" t="s">
        <v>101</v>
      </c>
      <c r="B7" s="104"/>
      <c r="C7" s="104"/>
      <c r="D7" s="104"/>
      <c r="E7" s="104"/>
      <c r="F7" s="104"/>
      <c r="G7" s="104"/>
      <c r="H7" s="104"/>
    </row>
    <row r="8" spans="1:8" s="83" customFormat="1" x14ac:dyDescent="0.2">
      <c r="A8" s="99" t="s">
        <v>100</v>
      </c>
      <c r="B8" s="90" t="s">
        <v>13</v>
      </c>
      <c r="C8" s="90">
        <f>IF(B7=0,0,C7/B7)</f>
        <v>0</v>
      </c>
      <c r="D8" s="90">
        <f>IF(C7=0,0,D7/C7)</f>
        <v>0</v>
      </c>
      <c r="E8" s="90">
        <f>IF(D7=0,0,E7/D7)</f>
        <v>0</v>
      </c>
      <c r="F8" s="112">
        <f>AVERAGE(C8:E8)</f>
        <v>0</v>
      </c>
      <c r="G8" s="112">
        <f>F8</f>
        <v>0</v>
      </c>
      <c r="H8" s="112">
        <f>G8</f>
        <v>0</v>
      </c>
    </row>
    <row r="9" spans="1:8" s="83" customFormat="1" x14ac:dyDescent="0.2">
      <c r="A9" s="91" t="s">
        <v>99</v>
      </c>
      <c r="B9" s="90" t="s">
        <v>13</v>
      </c>
      <c r="C9" s="90" t="s">
        <v>13</v>
      </c>
      <c r="D9" s="90" t="s">
        <v>13</v>
      </c>
      <c r="E9" s="103"/>
      <c r="F9" s="103"/>
      <c r="G9" s="103"/>
      <c r="H9" s="103"/>
    </row>
    <row r="10" spans="1:8" s="83" customFormat="1" ht="30" x14ac:dyDescent="0.2">
      <c r="A10" s="91" t="s">
        <v>98</v>
      </c>
      <c r="B10" s="90" t="s">
        <v>13</v>
      </c>
      <c r="C10" s="90" t="s">
        <v>13</v>
      </c>
      <c r="D10" s="90" t="s">
        <v>13</v>
      </c>
      <c r="E10" s="104"/>
      <c r="F10" s="104"/>
      <c r="G10" s="104"/>
      <c r="H10" s="104"/>
    </row>
    <row r="11" spans="1:8" s="83" customFormat="1" x14ac:dyDescent="0.2">
      <c r="A11" s="91" t="s">
        <v>97</v>
      </c>
      <c r="B11" s="90" t="s">
        <v>13</v>
      </c>
      <c r="C11" s="90" t="s">
        <v>13</v>
      </c>
      <c r="D11" s="90" t="s">
        <v>13</v>
      </c>
      <c r="E11" s="104"/>
      <c r="F11" s="104"/>
      <c r="G11" s="104"/>
      <c r="H11" s="104"/>
    </row>
    <row r="12" spans="1:8" s="83" customFormat="1" ht="30" x14ac:dyDescent="0.2">
      <c r="A12" s="91" t="s">
        <v>96</v>
      </c>
      <c r="B12" s="90" t="s">
        <v>13</v>
      </c>
      <c r="C12" s="90" t="s">
        <v>13</v>
      </c>
      <c r="D12" s="90" t="s">
        <v>13</v>
      </c>
      <c r="E12" s="104"/>
      <c r="F12" s="104"/>
      <c r="G12" s="104"/>
      <c r="H12" s="104"/>
    </row>
    <row r="13" spans="1:8" s="86" customFormat="1" x14ac:dyDescent="0.2">
      <c r="A13" s="89" t="s">
        <v>25</v>
      </c>
      <c r="B13" s="88"/>
      <c r="C13" s="88"/>
      <c r="D13" s="88"/>
      <c r="E13" s="87">
        <f>ROUND(E7*E8+E9+E10+E11+E12,0)</f>
        <v>0</v>
      </c>
      <c r="F13" s="87">
        <f>ROUND(F7*F8+F9+F10+F11+F12,0)</f>
        <v>0</v>
      </c>
      <c r="G13" s="87">
        <f>ROUND(G7*G8+G9+G10+G11+G12,0)</f>
        <v>0</v>
      </c>
      <c r="H13" s="87">
        <f>ROUND(H7*H8+H9+H10+H11+H12,0)</f>
        <v>0</v>
      </c>
    </row>
    <row r="14" spans="1:8" x14ac:dyDescent="0.2">
      <c r="A14" s="94" t="s">
        <v>102</v>
      </c>
      <c r="B14" s="495"/>
      <c r="C14" s="496"/>
      <c r="D14" s="496"/>
      <c r="E14" s="496"/>
      <c r="F14" s="496"/>
      <c r="G14" s="496"/>
      <c r="H14" s="497"/>
    </row>
    <row r="15" spans="1:8" x14ac:dyDescent="0.2">
      <c r="A15" s="91" t="s">
        <v>101</v>
      </c>
      <c r="B15" s="104"/>
      <c r="C15" s="104"/>
      <c r="D15" s="104"/>
      <c r="E15" s="104"/>
      <c r="F15" s="104"/>
      <c r="G15" s="104"/>
      <c r="H15" s="104"/>
    </row>
    <row r="16" spans="1:8" x14ac:dyDescent="0.2">
      <c r="A16" s="99" t="s">
        <v>100</v>
      </c>
      <c r="B16" s="90" t="s">
        <v>13</v>
      </c>
      <c r="C16" s="90">
        <f>IF(B15=0,0,C15/B15)</f>
        <v>0</v>
      </c>
      <c r="D16" s="90">
        <f>IF(C15=0,0,D15/C15)</f>
        <v>0</v>
      </c>
      <c r="E16" s="90">
        <f>IF(D15=0,0,E15/D15)</f>
        <v>0</v>
      </c>
      <c r="F16" s="112">
        <f>AVERAGE(C16:E16)</f>
        <v>0</v>
      </c>
      <c r="G16" s="112">
        <f>F16</f>
        <v>0</v>
      </c>
      <c r="H16" s="112">
        <f>G16</f>
        <v>0</v>
      </c>
    </row>
    <row r="17" spans="1:8" x14ac:dyDescent="0.2">
      <c r="A17" s="91" t="s">
        <v>99</v>
      </c>
      <c r="B17" s="90" t="s">
        <v>13</v>
      </c>
      <c r="C17" s="90" t="s">
        <v>13</v>
      </c>
      <c r="D17" s="90" t="s">
        <v>13</v>
      </c>
      <c r="E17" s="103"/>
      <c r="F17" s="103"/>
      <c r="G17" s="103"/>
      <c r="H17" s="103"/>
    </row>
    <row r="18" spans="1:8" ht="30" x14ac:dyDescent="0.2">
      <c r="A18" s="91" t="s">
        <v>98</v>
      </c>
      <c r="B18" s="90" t="s">
        <v>13</v>
      </c>
      <c r="C18" s="90" t="s">
        <v>13</v>
      </c>
      <c r="D18" s="90" t="s">
        <v>13</v>
      </c>
      <c r="E18" s="104"/>
      <c r="F18" s="104"/>
      <c r="G18" s="104"/>
      <c r="H18" s="104"/>
    </row>
    <row r="19" spans="1:8" x14ac:dyDescent="0.2">
      <c r="A19" s="91" t="s">
        <v>97</v>
      </c>
      <c r="B19" s="90" t="s">
        <v>13</v>
      </c>
      <c r="C19" s="90" t="s">
        <v>13</v>
      </c>
      <c r="D19" s="90" t="s">
        <v>13</v>
      </c>
      <c r="E19" s="104"/>
      <c r="F19" s="104"/>
      <c r="G19" s="104"/>
      <c r="H19" s="104"/>
    </row>
    <row r="20" spans="1:8" ht="30" x14ac:dyDescent="0.2">
      <c r="A20" s="91" t="s">
        <v>96</v>
      </c>
      <c r="B20" s="90" t="s">
        <v>13</v>
      </c>
      <c r="C20" s="90" t="s">
        <v>13</v>
      </c>
      <c r="D20" s="90" t="s">
        <v>13</v>
      </c>
      <c r="E20" s="104"/>
      <c r="F20" s="104"/>
      <c r="G20" s="104"/>
      <c r="H20" s="104"/>
    </row>
    <row r="21" spans="1:8" x14ac:dyDescent="0.2">
      <c r="A21" s="89" t="s">
        <v>25</v>
      </c>
      <c r="B21" s="88"/>
      <c r="C21" s="88"/>
      <c r="D21" s="88"/>
      <c r="E21" s="87">
        <f>ROUND(E15*E16+E17+E18+E19+E20,0)</f>
        <v>0</v>
      </c>
      <c r="F21" s="87">
        <f>ROUND(F15*F16+F17+F18+F19+F20,0)</f>
        <v>0</v>
      </c>
      <c r="G21" s="87">
        <f>ROUND(G15*G16+G17+G18+G19+G20,0)</f>
        <v>0</v>
      </c>
      <c r="H21" s="87">
        <f>ROUND(H15*H16+H17+H18+H19+H20,0)</f>
        <v>0</v>
      </c>
    </row>
  </sheetData>
  <mergeCells count="4">
    <mergeCell ref="A1:H1"/>
    <mergeCell ref="A3:H3"/>
    <mergeCell ref="B6:H6"/>
    <mergeCell ref="B14:H14"/>
  </mergeCells>
  <printOptions horizontalCentered="1"/>
  <pageMargins left="0" right="0" top="0.39370078740157483" bottom="0" header="0" footer="0"/>
  <pageSetup paperSize="9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3"/>
  <sheetViews>
    <sheetView view="pageBreakPreview" zoomScale="60" zoomScaleNormal="100" workbookViewId="0">
      <selection activeCell="A2" sqref="A2"/>
    </sheetView>
  </sheetViews>
  <sheetFormatPr defaultRowHeight="15.75" x14ac:dyDescent="0.2"/>
  <cols>
    <col min="1" max="1" width="42.42578125" style="85" customWidth="1"/>
    <col min="2" max="2" width="19.85546875" style="84" customWidth="1"/>
    <col min="3" max="3" width="19" style="84" customWidth="1"/>
    <col min="4" max="6" width="17.5703125" style="82" customWidth="1"/>
    <col min="7" max="7" width="17.5703125" style="83" customWidth="1"/>
    <col min="8" max="16384" width="9.140625" style="82"/>
  </cols>
  <sheetData>
    <row r="1" spans="1:7" s="83" customFormat="1" x14ac:dyDescent="0.2">
      <c r="A1" s="493">
        <v>102</v>
      </c>
      <c r="B1" s="493"/>
      <c r="C1" s="493"/>
      <c r="D1" s="493"/>
      <c r="E1" s="493"/>
      <c r="F1" s="493"/>
      <c r="G1" s="493"/>
    </row>
    <row r="2" spans="1:7" s="83" customFormat="1" ht="34.5" customHeight="1" x14ac:dyDescent="0.2">
      <c r="A2" s="85"/>
      <c r="B2" s="84"/>
      <c r="C2" s="84"/>
      <c r="D2" s="82"/>
      <c r="E2" s="82"/>
      <c r="F2" s="107"/>
      <c r="G2" s="81" t="s">
        <v>111</v>
      </c>
    </row>
    <row r="3" spans="1:7" s="83" customFormat="1" ht="99" customHeight="1" x14ac:dyDescent="0.2">
      <c r="A3" s="494" t="s">
        <v>110</v>
      </c>
      <c r="B3" s="494"/>
      <c r="C3" s="494"/>
      <c r="D3" s="494"/>
      <c r="E3" s="494"/>
      <c r="F3" s="494"/>
      <c r="G3" s="494"/>
    </row>
    <row r="4" spans="1:7" s="83" customFormat="1" x14ac:dyDescent="0.2">
      <c r="A4" s="80"/>
      <c r="B4" s="80"/>
      <c r="C4" s="80"/>
      <c r="D4" s="82"/>
      <c r="E4" s="82"/>
      <c r="F4" s="82"/>
      <c r="G4" s="79" t="s">
        <v>0</v>
      </c>
    </row>
    <row r="5" spans="1:7" s="83" customFormat="1" ht="42.75" x14ac:dyDescent="0.2">
      <c r="A5" s="78" t="s">
        <v>1</v>
      </c>
      <c r="B5" s="104" t="s">
        <v>42</v>
      </c>
      <c r="C5" s="104" t="s">
        <v>43</v>
      </c>
      <c r="D5" s="104" t="s">
        <v>21</v>
      </c>
      <c r="E5" s="104" t="s">
        <v>22</v>
      </c>
      <c r="F5" s="104" t="s">
        <v>23</v>
      </c>
      <c r="G5" s="104" t="s">
        <v>24</v>
      </c>
    </row>
    <row r="6" spans="1:7" s="83" customFormat="1" x14ac:dyDescent="0.2">
      <c r="A6" s="91" t="s">
        <v>109</v>
      </c>
      <c r="B6" s="103"/>
      <c r="C6" s="103"/>
      <c r="D6" s="103">
        <f>C6*D9</f>
        <v>0</v>
      </c>
      <c r="E6" s="103">
        <f>D6*E9</f>
        <v>0</v>
      </c>
      <c r="F6" s="103">
        <f>E6*F9</f>
        <v>0</v>
      </c>
      <c r="G6" s="103">
        <f>F6*G9</f>
        <v>0</v>
      </c>
    </row>
    <row r="7" spans="1:7" s="83" customFormat="1" ht="60" x14ac:dyDescent="0.2">
      <c r="A7" s="91" t="s">
        <v>108</v>
      </c>
      <c r="B7" s="18">
        <v>0</v>
      </c>
      <c r="C7" s="18">
        <v>0</v>
      </c>
      <c r="D7" s="18">
        <f>AVERAGE(B7:C7)</f>
        <v>0</v>
      </c>
      <c r="E7" s="18">
        <f>D7</f>
        <v>0</v>
      </c>
      <c r="F7" s="18">
        <f>E7</f>
        <v>0</v>
      </c>
      <c r="G7" s="18">
        <f>F7</f>
        <v>0</v>
      </c>
    </row>
    <row r="8" spans="1:7" s="83" customFormat="1" x14ac:dyDescent="0.2">
      <c r="A8" s="91" t="s">
        <v>72</v>
      </c>
      <c r="B8" s="103"/>
      <c r="C8" s="103"/>
      <c r="D8" s="103">
        <f>C8*D9</f>
        <v>0</v>
      </c>
      <c r="E8" s="103">
        <f>D8*E9</f>
        <v>0</v>
      </c>
      <c r="F8" s="103">
        <f>E8*F9</f>
        <v>0</v>
      </c>
      <c r="G8" s="103">
        <f>F8*G9</f>
        <v>0</v>
      </c>
    </row>
    <row r="9" spans="1:7" s="83" customFormat="1" x14ac:dyDescent="0.2">
      <c r="A9" s="102" t="s">
        <v>71</v>
      </c>
      <c r="B9" s="101" t="s">
        <v>13</v>
      </c>
      <c r="C9" s="101" t="s">
        <v>13</v>
      </c>
      <c r="D9" s="100">
        <f>'182 1 03 02021'!D8</f>
        <v>0</v>
      </c>
      <c r="E9" s="100">
        <f>'182 1 03 02021'!E8</f>
        <v>0</v>
      </c>
      <c r="F9" s="100">
        <f>'182 1 03 02021'!F8</f>
        <v>0</v>
      </c>
      <c r="G9" s="100">
        <f>'182 1 03 02021'!G8</f>
        <v>0</v>
      </c>
    </row>
    <row r="10" spans="1:7" s="83" customFormat="1" x14ac:dyDescent="0.2">
      <c r="A10" s="99" t="s">
        <v>70</v>
      </c>
      <c r="B10" s="18">
        <f>IF(B20=0,0,B21/B20)</f>
        <v>0</v>
      </c>
      <c r="C10" s="18">
        <f>IF(C20=0,0,C21/C20)</f>
        <v>0</v>
      </c>
      <c r="D10" s="18">
        <f>IF(AVERAGE(B10:C10)&gt;1,1,AVERAGE(B10:C10))</f>
        <v>0</v>
      </c>
      <c r="E10" s="18">
        <f>D10</f>
        <v>0</v>
      </c>
      <c r="F10" s="18">
        <f>E10</f>
        <v>0</v>
      </c>
      <c r="G10" s="18">
        <f>F10</f>
        <v>0</v>
      </c>
    </row>
    <row r="11" spans="1:7" s="83" customFormat="1" x14ac:dyDescent="0.2">
      <c r="A11" s="91" t="s">
        <v>69</v>
      </c>
      <c r="B11" s="98"/>
      <c r="C11" s="98"/>
      <c r="D11" s="98"/>
      <c r="E11" s="98"/>
      <c r="F11" s="98"/>
      <c r="G11" s="98"/>
    </row>
    <row r="12" spans="1:7" s="83" customFormat="1" ht="30" x14ac:dyDescent="0.2">
      <c r="A12" s="97" t="s">
        <v>68</v>
      </c>
      <c r="B12" s="96" t="s">
        <v>13</v>
      </c>
      <c r="C12" s="96" t="s">
        <v>13</v>
      </c>
      <c r="D12" s="95">
        <f>(D6*D7*Ставки!E8-D8)*D10-D11</f>
        <v>0</v>
      </c>
      <c r="E12" s="95">
        <f>(E6*E7*Ставки!F8-E8)*E10-E11</f>
        <v>0</v>
      </c>
      <c r="F12" s="95">
        <f>(F6*F7*Ставки!G8-F8)*F10-F11</f>
        <v>0</v>
      </c>
      <c r="G12" s="95">
        <f>(G6*G7*Ставки!H8-G8)*G10-G11</f>
        <v>0</v>
      </c>
    </row>
    <row r="13" spans="1:7" s="83" customFormat="1" ht="28.5" x14ac:dyDescent="0.2">
      <c r="A13" s="94" t="s">
        <v>6</v>
      </c>
      <c r="B13" s="90" t="s">
        <v>13</v>
      </c>
      <c r="C13" s="90" t="s">
        <v>13</v>
      </c>
      <c r="D13" s="78">
        <f>D14+D15+D16+D17+D18+D19</f>
        <v>0</v>
      </c>
      <c r="E13" s="78">
        <f>E14+E15+E16+E17+E18+E19</f>
        <v>0</v>
      </c>
      <c r="F13" s="78">
        <f>F14+F15+F16+F17+F18+F19</f>
        <v>0</v>
      </c>
      <c r="G13" s="78">
        <f>G14+G15+G16+G17+G18+G19</f>
        <v>0</v>
      </c>
    </row>
    <row r="14" spans="1:7" s="83" customFormat="1" ht="30" x14ac:dyDescent="0.2">
      <c r="A14" s="93" t="s">
        <v>10</v>
      </c>
      <c r="B14" s="90" t="s">
        <v>13</v>
      </c>
      <c r="C14" s="90" t="s">
        <v>13</v>
      </c>
      <c r="D14" s="78"/>
      <c r="E14" s="78"/>
      <c r="F14" s="78"/>
      <c r="G14" s="78"/>
    </row>
    <row r="15" spans="1:7" s="83" customFormat="1" ht="30" x14ac:dyDescent="0.2">
      <c r="A15" s="93" t="s">
        <v>11</v>
      </c>
      <c r="B15" s="90" t="s">
        <v>13</v>
      </c>
      <c r="C15" s="90" t="s">
        <v>13</v>
      </c>
      <c r="D15" s="78"/>
      <c r="E15" s="78"/>
      <c r="F15" s="78"/>
      <c r="G15" s="78"/>
    </row>
    <row r="16" spans="1:7" s="83" customFormat="1" x14ac:dyDescent="0.2">
      <c r="A16" s="93" t="s">
        <v>7</v>
      </c>
      <c r="B16" s="90" t="s">
        <v>13</v>
      </c>
      <c r="C16" s="90" t="s">
        <v>13</v>
      </c>
      <c r="D16" s="78"/>
      <c r="E16" s="78"/>
      <c r="F16" s="78"/>
      <c r="G16" s="78"/>
    </row>
    <row r="17" spans="1:7" s="83" customFormat="1" x14ac:dyDescent="0.2">
      <c r="A17" s="92" t="s">
        <v>8</v>
      </c>
      <c r="B17" s="90" t="s">
        <v>13</v>
      </c>
      <c r="C17" s="90" t="s">
        <v>13</v>
      </c>
      <c r="D17" s="78"/>
      <c r="E17" s="78"/>
      <c r="F17" s="78"/>
      <c r="G17" s="78"/>
    </row>
    <row r="18" spans="1:7" s="83" customFormat="1" x14ac:dyDescent="0.2">
      <c r="A18" s="92" t="s">
        <v>50</v>
      </c>
      <c r="B18" s="90" t="s">
        <v>13</v>
      </c>
      <c r="C18" s="90" t="s">
        <v>13</v>
      </c>
      <c r="D18" s="78"/>
      <c r="E18" s="78"/>
      <c r="F18" s="78"/>
      <c r="G18" s="78"/>
    </row>
    <row r="19" spans="1:7" s="83" customFormat="1" ht="45" x14ac:dyDescent="0.2">
      <c r="A19" s="92" t="s">
        <v>9</v>
      </c>
      <c r="B19" s="90" t="s">
        <v>13</v>
      </c>
      <c r="C19" s="90" t="s">
        <v>13</v>
      </c>
      <c r="D19" s="78"/>
      <c r="E19" s="78"/>
      <c r="F19" s="78"/>
      <c r="G19" s="78"/>
    </row>
    <row r="20" spans="1:7" s="83" customFormat="1" x14ac:dyDescent="0.2">
      <c r="A20" s="91" t="s">
        <v>26</v>
      </c>
      <c r="B20" s="78"/>
      <c r="C20" s="78"/>
      <c r="D20" s="90" t="s">
        <v>13</v>
      </c>
      <c r="E20" s="90" t="s">
        <v>13</v>
      </c>
      <c r="F20" s="90" t="s">
        <v>13</v>
      </c>
      <c r="G20" s="90" t="s">
        <v>13</v>
      </c>
    </row>
    <row r="21" spans="1:7" s="83" customFormat="1" x14ac:dyDescent="0.2">
      <c r="A21" s="94" t="s">
        <v>25</v>
      </c>
      <c r="B21" s="118"/>
      <c r="C21" s="118"/>
      <c r="D21" s="117">
        <f>ROUND(D12+D13,0)</f>
        <v>0</v>
      </c>
      <c r="E21" s="117">
        <f>ROUND(E12+E13,0)</f>
        <v>0</v>
      </c>
      <c r="F21" s="117">
        <f>ROUND(F12+F13,0)</f>
        <v>0</v>
      </c>
      <c r="G21" s="117">
        <f>ROUND(G12+G13,0)</f>
        <v>0</v>
      </c>
    </row>
    <row r="22" spans="1:7" s="83" customFormat="1" ht="28.5" x14ac:dyDescent="0.2">
      <c r="A22" s="116" t="s">
        <v>107</v>
      </c>
      <c r="B22" s="88"/>
      <c r="C22" s="88"/>
      <c r="D22" s="87">
        <f>ROUND(D21*D23,0)</f>
        <v>0</v>
      </c>
      <c r="E22" s="87">
        <f>ROUND(E21*E23,0)</f>
        <v>0</v>
      </c>
      <c r="F22" s="87">
        <f>ROUND(F21*F23,0)</f>
        <v>0</v>
      </c>
      <c r="G22" s="87">
        <f>ROUND(G21*G23,0)</f>
        <v>0</v>
      </c>
    </row>
    <row r="23" spans="1:7" s="83" customFormat="1" ht="30" x14ac:dyDescent="0.2">
      <c r="A23" s="91" t="s">
        <v>106</v>
      </c>
      <c r="B23" s="115"/>
      <c r="C23" s="115"/>
      <c r="D23" s="114"/>
      <c r="E23" s="114"/>
      <c r="F23" s="114"/>
      <c r="G23" s="113"/>
    </row>
  </sheetData>
  <mergeCells count="2">
    <mergeCell ref="A1:G1"/>
    <mergeCell ref="A3:G3"/>
  </mergeCells>
  <printOptions horizontalCentered="1"/>
  <pageMargins left="0" right="0" top="0.31496062992125984" bottom="0" header="0" footer="0"/>
  <pageSetup paperSize="9" scale="8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9"/>
  <sheetViews>
    <sheetView view="pageBreakPreview" zoomScale="60" zoomScaleNormal="100" workbookViewId="0">
      <selection activeCell="A2" sqref="A2"/>
    </sheetView>
  </sheetViews>
  <sheetFormatPr defaultRowHeight="15.75" x14ac:dyDescent="0.2"/>
  <cols>
    <col min="1" max="1" width="42.42578125" style="85" customWidth="1"/>
    <col min="2" max="2" width="19.85546875" style="84" customWidth="1"/>
    <col min="3" max="3" width="19" style="84" customWidth="1"/>
    <col min="4" max="6" width="17.5703125" style="82" customWidth="1"/>
    <col min="7" max="7" width="17.5703125" style="83" customWidth="1"/>
    <col min="8" max="16384" width="9.140625" style="82"/>
  </cols>
  <sheetData>
    <row r="1" spans="1:7" s="83" customFormat="1" x14ac:dyDescent="0.2">
      <c r="A1" s="493">
        <v>103</v>
      </c>
      <c r="B1" s="493"/>
      <c r="C1" s="493"/>
      <c r="D1" s="493"/>
      <c r="E1" s="493"/>
      <c r="F1" s="493"/>
      <c r="G1" s="493"/>
    </row>
    <row r="2" spans="1:7" s="83" customFormat="1" ht="34.5" customHeight="1" x14ac:dyDescent="0.2">
      <c r="A2" s="85"/>
      <c r="B2" s="84"/>
      <c r="C2" s="84"/>
      <c r="D2" s="82"/>
      <c r="E2" s="82"/>
      <c r="F2" s="107"/>
      <c r="G2" s="81" t="s">
        <v>113</v>
      </c>
    </row>
    <row r="3" spans="1:7" s="83" customFormat="1" ht="48" customHeight="1" x14ac:dyDescent="0.2">
      <c r="A3" s="494" t="s">
        <v>112</v>
      </c>
      <c r="B3" s="494"/>
      <c r="C3" s="494"/>
      <c r="D3" s="494"/>
      <c r="E3" s="494"/>
      <c r="F3" s="494"/>
      <c r="G3" s="494"/>
    </row>
    <row r="4" spans="1:7" s="83" customFormat="1" x14ac:dyDescent="0.2">
      <c r="A4" s="80"/>
      <c r="B4" s="80"/>
      <c r="C4" s="80"/>
      <c r="D4" s="82"/>
      <c r="E4" s="82"/>
      <c r="F4" s="82"/>
      <c r="G4" s="79" t="s">
        <v>0</v>
      </c>
    </row>
    <row r="5" spans="1:7" s="83" customFormat="1" ht="42.75" x14ac:dyDescent="0.2">
      <c r="A5" s="78" t="s">
        <v>1</v>
      </c>
      <c r="B5" s="104" t="s">
        <v>42</v>
      </c>
      <c r="C5" s="104" t="s">
        <v>43</v>
      </c>
      <c r="D5" s="104" t="s">
        <v>21</v>
      </c>
      <c r="E5" s="104" t="s">
        <v>22</v>
      </c>
      <c r="F5" s="104" t="s">
        <v>23</v>
      </c>
      <c r="G5" s="104" t="s">
        <v>24</v>
      </c>
    </row>
    <row r="6" spans="1:7" s="83" customFormat="1" x14ac:dyDescent="0.2">
      <c r="A6" s="91" t="s">
        <v>109</v>
      </c>
      <c r="B6" s="103"/>
      <c r="C6" s="103"/>
      <c r="D6" s="103">
        <f>C6*D15</f>
        <v>0</v>
      </c>
      <c r="E6" s="103">
        <f>D6*E15</f>
        <v>0</v>
      </c>
      <c r="F6" s="103">
        <f>E6*F15</f>
        <v>0</v>
      </c>
      <c r="G6" s="103">
        <f>F6*G15</f>
        <v>0</v>
      </c>
    </row>
    <row r="7" spans="1:7" s="83" customFormat="1" ht="60" x14ac:dyDescent="0.2">
      <c r="A7" s="91" t="s">
        <v>108</v>
      </c>
      <c r="B7" s="18">
        <v>0</v>
      </c>
      <c r="C7" s="18">
        <v>0</v>
      </c>
      <c r="D7" s="18">
        <f>AVERAGE(B7:C7)</f>
        <v>0</v>
      </c>
      <c r="E7" s="18">
        <f>D7</f>
        <v>0</v>
      </c>
      <c r="F7" s="18">
        <f>E7</f>
        <v>0</v>
      </c>
      <c r="G7" s="18">
        <f>F7</f>
        <v>0</v>
      </c>
    </row>
    <row r="8" spans="1:7" s="83" customFormat="1" x14ac:dyDescent="0.2">
      <c r="A8" s="91" t="s">
        <v>72</v>
      </c>
      <c r="B8" s="103">
        <f>((B9*Ставки!C7)+(B10*Ставки!C8))*B11</f>
        <v>0</v>
      </c>
      <c r="C8" s="103">
        <f>((C9*Ставки!D7)+(C10*Ставки!D8))*C11</f>
        <v>0</v>
      </c>
      <c r="D8" s="103">
        <f>((D9*Ставки!E7)+(D10*Ставки!E8))*D11</f>
        <v>0</v>
      </c>
      <c r="E8" s="103">
        <f>((E9*Ставки!F7)+(E10*Ставки!F8))*E11</f>
        <v>0</v>
      </c>
      <c r="F8" s="103">
        <f>((F9*Ставки!G7)+(F10*Ставки!G8))*F11</f>
        <v>0</v>
      </c>
      <c r="G8" s="103">
        <f>((G9*Ставки!H7)+(G10*Ставки!H8))*G11</f>
        <v>0</v>
      </c>
    </row>
    <row r="9" spans="1:7" s="83" customFormat="1" ht="30" x14ac:dyDescent="0.2">
      <c r="A9" s="93" t="s">
        <v>81</v>
      </c>
      <c r="B9" s="103"/>
      <c r="C9" s="103"/>
      <c r="D9" s="103">
        <f t="shared" ref="D9:G10" si="0">C9*D$15</f>
        <v>0</v>
      </c>
      <c r="E9" s="103">
        <f t="shared" si="0"/>
        <v>0</v>
      </c>
      <c r="F9" s="103">
        <f t="shared" si="0"/>
        <v>0</v>
      </c>
      <c r="G9" s="103">
        <f t="shared" si="0"/>
        <v>0</v>
      </c>
    </row>
    <row r="10" spans="1:7" s="83" customFormat="1" ht="30" x14ac:dyDescent="0.2">
      <c r="A10" s="93" t="s">
        <v>80</v>
      </c>
      <c r="B10" s="103"/>
      <c r="C10" s="103"/>
      <c r="D10" s="103">
        <f t="shared" si="0"/>
        <v>0</v>
      </c>
      <c r="E10" s="103">
        <f t="shared" si="0"/>
        <v>0</v>
      </c>
      <c r="F10" s="103">
        <f t="shared" si="0"/>
        <v>0</v>
      </c>
      <c r="G10" s="103">
        <f t="shared" si="0"/>
        <v>0</v>
      </c>
    </row>
    <row r="11" spans="1:7" s="83" customFormat="1" ht="30" x14ac:dyDescent="0.2">
      <c r="A11" s="93" t="s">
        <v>79</v>
      </c>
      <c r="B11" s="103">
        <f>IF(OR(B14=0,B12=0),0,((B13/B14)+1)/B12)</f>
        <v>0</v>
      </c>
      <c r="C11" s="103">
        <f>IF(OR(C14=0,C12=0),0,((C13/C14)+1)/C12)</f>
        <v>0</v>
      </c>
      <c r="D11" s="103">
        <f>AVERAGE(B11:C11)</f>
        <v>0</v>
      </c>
      <c r="E11" s="103">
        <f>D11</f>
        <v>0</v>
      </c>
      <c r="F11" s="103">
        <f>E11</f>
        <v>0</v>
      </c>
      <c r="G11" s="103">
        <f>F11</f>
        <v>0</v>
      </c>
    </row>
    <row r="12" spans="1:7" s="83" customFormat="1" ht="30" x14ac:dyDescent="0.2">
      <c r="A12" s="93" t="s">
        <v>78</v>
      </c>
      <c r="B12" s="103"/>
      <c r="C12" s="103"/>
      <c r="D12" s="103" t="s">
        <v>13</v>
      </c>
      <c r="E12" s="103" t="s">
        <v>13</v>
      </c>
      <c r="F12" s="103" t="s">
        <v>13</v>
      </c>
      <c r="G12" s="103" t="s">
        <v>13</v>
      </c>
    </row>
    <row r="13" spans="1:7" s="83" customFormat="1" ht="30" x14ac:dyDescent="0.2">
      <c r="A13" s="93" t="s">
        <v>77</v>
      </c>
      <c r="B13" s="103"/>
      <c r="C13" s="103"/>
      <c r="D13" s="103" t="s">
        <v>13</v>
      </c>
      <c r="E13" s="103" t="s">
        <v>13</v>
      </c>
      <c r="F13" s="103" t="s">
        <v>13</v>
      </c>
      <c r="G13" s="103" t="s">
        <v>13</v>
      </c>
    </row>
    <row r="14" spans="1:7" s="83" customFormat="1" x14ac:dyDescent="0.2">
      <c r="A14" s="93" t="s">
        <v>76</v>
      </c>
      <c r="B14" s="103"/>
      <c r="C14" s="103"/>
      <c r="D14" s="103" t="s">
        <v>13</v>
      </c>
      <c r="E14" s="103" t="s">
        <v>13</v>
      </c>
      <c r="F14" s="103" t="s">
        <v>13</v>
      </c>
      <c r="G14" s="103" t="s">
        <v>13</v>
      </c>
    </row>
    <row r="15" spans="1:7" s="83" customFormat="1" x14ac:dyDescent="0.2">
      <c r="A15" s="102" t="s">
        <v>71</v>
      </c>
      <c r="B15" s="101" t="s">
        <v>13</v>
      </c>
      <c r="C15" s="101" t="s">
        <v>13</v>
      </c>
      <c r="D15" s="100">
        <f>'182 1 03 02021'!D8</f>
        <v>0</v>
      </c>
      <c r="E15" s="100">
        <f>'182 1 03 02021'!E8</f>
        <v>0</v>
      </c>
      <c r="F15" s="100">
        <f>'182 1 03 02021'!F8</f>
        <v>0</v>
      </c>
      <c r="G15" s="100">
        <f>'182 1 03 02021'!G8</f>
        <v>0</v>
      </c>
    </row>
    <row r="16" spans="1:7" s="83" customFormat="1" x14ac:dyDescent="0.2">
      <c r="A16" s="99" t="s">
        <v>70</v>
      </c>
      <c r="B16" s="18">
        <f>IF(B26=0,0,B27/B26)</f>
        <v>0</v>
      </c>
      <c r="C16" s="18">
        <f>IF(C26=0,0,C27/C26)</f>
        <v>0</v>
      </c>
      <c r="D16" s="18">
        <f>IF(AVERAGE(B16:C16)&gt;1,1,AVERAGE(B16:C16))</f>
        <v>0</v>
      </c>
      <c r="E16" s="18">
        <f>D16</f>
        <v>0</v>
      </c>
      <c r="F16" s="18">
        <f>E16</f>
        <v>0</v>
      </c>
      <c r="G16" s="18">
        <f>F16</f>
        <v>0</v>
      </c>
    </row>
    <row r="17" spans="1:7" s="83" customFormat="1" x14ac:dyDescent="0.2">
      <c r="A17" s="91" t="s">
        <v>69</v>
      </c>
      <c r="B17" s="98"/>
      <c r="C17" s="98"/>
      <c r="D17" s="98"/>
      <c r="E17" s="98"/>
      <c r="F17" s="98"/>
      <c r="G17" s="98"/>
    </row>
    <row r="18" spans="1:7" s="83" customFormat="1" ht="30" x14ac:dyDescent="0.2">
      <c r="A18" s="97" t="s">
        <v>68</v>
      </c>
      <c r="B18" s="96" t="s">
        <v>13</v>
      </c>
      <c r="C18" s="96" t="s">
        <v>13</v>
      </c>
      <c r="D18" s="95">
        <f>(D6*D7*Ставки!E8-D8)*D16-D17</f>
        <v>0</v>
      </c>
      <c r="E18" s="95">
        <f>(E6*E7*Ставки!F8-E8)*E16-E17</f>
        <v>0</v>
      </c>
      <c r="F18" s="95">
        <f>(F6*F7*Ставки!G8-F8)*F16-F17</f>
        <v>0</v>
      </c>
      <c r="G18" s="95">
        <f>(G6*G7*Ставки!H8-G8)*G16-G17</f>
        <v>0</v>
      </c>
    </row>
    <row r="19" spans="1:7" s="83" customFormat="1" ht="28.5" x14ac:dyDescent="0.2">
      <c r="A19" s="94" t="s">
        <v>6</v>
      </c>
      <c r="B19" s="90" t="s">
        <v>13</v>
      </c>
      <c r="C19" s="90" t="s">
        <v>13</v>
      </c>
      <c r="D19" s="78">
        <f>D20+D21+D22+D23+D24+D25</f>
        <v>0</v>
      </c>
      <c r="E19" s="78">
        <f>E20+E21+E22+E23+E24+E25</f>
        <v>0</v>
      </c>
      <c r="F19" s="78">
        <f>F20+F21+F22+F23+F24+F25</f>
        <v>0</v>
      </c>
      <c r="G19" s="78">
        <f>G20+G21+G22+G23+G24+G25</f>
        <v>0</v>
      </c>
    </row>
    <row r="20" spans="1:7" s="83" customFormat="1" ht="30" x14ac:dyDescent="0.2">
      <c r="A20" s="93" t="s">
        <v>10</v>
      </c>
      <c r="B20" s="90" t="s">
        <v>13</v>
      </c>
      <c r="C20" s="90" t="s">
        <v>13</v>
      </c>
      <c r="D20" s="78"/>
      <c r="E20" s="78"/>
      <c r="F20" s="78"/>
      <c r="G20" s="78"/>
    </row>
    <row r="21" spans="1:7" s="83" customFormat="1" ht="30" x14ac:dyDescent="0.2">
      <c r="A21" s="93" t="s">
        <v>11</v>
      </c>
      <c r="B21" s="90" t="s">
        <v>13</v>
      </c>
      <c r="C21" s="90" t="s">
        <v>13</v>
      </c>
      <c r="D21" s="78"/>
      <c r="E21" s="78"/>
      <c r="F21" s="78"/>
      <c r="G21" s="78"/>
    </row>
    <row r="22" spans="1:7" s="83" customFormat="1" x14ac:dyDescent="0.2">
      <c r="A22" s="93" t="s">
        <v>7</v>
      </c>
      <c r="B22" s="90" t="s">
        <v>13</v>
      </c>
      <c r="C22" s="90" t="s">
        <v>13</v>
      </c>
      <c r="D22" s="78"/>
      <c r="E22" s="78"/>
      <c r="F22" s="78"/>
      <c r="G22" s="78"/>
    </row>
    <row r="23" spans="1:7" s="83" customFormat="1" x14ac:dyDescent="0.2">
      <c r="A23" s="92" t="s">
        <v>8</v>
      </c>
      <c r="B23" s="90" t="s">
        <v>13</v>
      </c>
      <c r="C23" s="90" t="s">
        <v>13</v>
      </c>
      <c r="D23" s="78"/>
      <c r="E23" s="78"/>
      <c r="F23" s="78"/>
      <c r="G23" s="78"/>
    </row>
    <row r="24" spans="1:7" s="83" customFormat="1" x14ac:dyDescent="0.2">
      <c r="A24" s="92" t="s">
        <v>50</v>
      </c>
      <c r="B24" s="90" t="s">
        <v>13</v>
      </c>
      <c r="C24" s="90" t="s">
        <v>13</v>
      </c>
      <c r="D24" s="78"/>
      <c r="E24" s="78"/>
      <c r="F24" s="78"/>
      <c r="G24" s="78"/>
    </row>
    <row r="25" spans="1:7" s="83" customFormat="1" ht="45" x14ac:dyDescent="0.2">
      <c r="A25" s="92" t="s">
        <v>9</v>
      </c>
      <c r="B25" s="90" t="s">
        <v>13</v>
      </c>
      <c r="C25" s="90" t="s">
        <v>13</v>
      </c>
      <c r="D25" s="78"/>
      <c r="E25" s="78"/>
      <c r="F25" s="78"/>
      <c r="G25" s="78"/>
    </row>
    <row r="26" spans="1:7" s="83" customFormat="1" x14ac:dyDescent="0.2">
      <c r="A26" s="91" t="s">
        <v>26</v>
      </c>
      <c r="B26" s="78"/>
      <c r="C26" s="78"/>
      <c r="D26" s="90" t="s">
        <v>13</v>
      </c>
      <c r="E26" s="90" t="s">
        <v>13</v>
      </c>
      <c r="F26" s="90" t="s">
        <v>13</v>
      </c>
      <c r="G26" s="90" t="s">
        <v>13</v>
      </c>
    </row>
    <row r="27" spans="1:7" s="83" customFormat="1" x14ac:dyDescent="0.2">
      <c r="A27" s="94" t="s">
        <v>25</v>
      </c>
      <c r="B27" s="118"/>
      <c r="C27" s="118"/>
      <c r="D27" s="117">
        <f>ROUND(D18+D19,0)</f>
        <v>0</v>
      </c>
      <c r="E27" s="117">
        <f>ROUND(E18+E19,0)</f>
        <v>0</v>
      </c>
      <c r="F27" s="117">
        <f>ROUND(F18+F19,0)</f>
        <v>0</v>
      </c>
      <c r="G27" s="117">
        <f>ROUND(G18+G19,0)</f>
        <v>0</v>
      </c>
    </row>
    <row r="28" spans="1:7" s="83" customFormat="1" ht="28.5" x14ac:dyDescent="0.2">
      <c r="A28" s="116" t="s">
        <v>107</v>
      </c>
      <c r="B28" s="88"/>
      <c r="C28" s="88"/>
      <c r="D28" s="87">
        <f>ROUND(D27*D29,0)</f>
        <v>0</v>
      </c>
      <c r="E28" s="87">
        <f>ROUND(E27*E29,0)</f>
        <v>0</v>
      </c>
      <c r="F28" s="87">
        <f>ROUND(F27*F29,0)</f>
        <v>0</v>
      </c>
      <c r="G28" s="87">
        <f>ROUND(G27*G29,0)</f>
        <v>0</v>
      </c>
    </row>
    <row r="29" spans="1:7" s="83" customFormat="1" ht="30" x14ac:dyDescent="0.2">
      <c r="A29" s="91" t="s">
        <v>106</v>
      </c>
      <c r="B29" s="115"/>
      <c r="C29" s="115"/>
      <c r="D29" s="114"/>
      <c r="E29" s="114"/>
      <c r="F29" s="114"/>
      <c r="G29" s="113"/>
    </row>
  </sheetData>
  <mergeCells count="2">
    <mergeCell ref="A1:G1"/>
    <mergeCell ref="A3:G3"/>
  </mergeCells>
  <printOptions horizontalCentered="1"/>
  <pageMargins left="0" right="0" top="0.31496062992125984" bottom="0" header="0" footer="0"/>
  <pageSetup paperSize="9" scale="96" fitToHeight="2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2" sqref="A2"/>
    </sheetView>
  </sheetViews>
  <sheetFormatPr defaultRowHeight="15.75" x14ac:dyDescent="0.2"/>
  <cols>
    <col min="1" max="1" width="42.42578125" style="85" customWidth="1"/>
    <col min="2" max="2" width="12.140625" style="84" customWidth="1"/>
    <col min="3" max="3" width="15.7109375" style="84" customWidth="1"/>
    <col min="4" max="4" width="15.5703125" style="84" customWidth="1"/>
    <col min="5" max="5" width="13" style="84" customWidth="1"/>
    <col min="6" max="8" width="13.7109375" style="82" customWidth="1"/>
    <col min="9" max="9" width="12.28515625" style="83" customWidth="1"/>
    <col min="10" max="16384" width="9.140625" style="82"/>
  </cols>
  <sheetData>
    <row r="1" spans="1:9" s="83" customFormat="1" x14ac:dyDescent="0.2">
      <c r="A1" s="493">
        <v>105</v>
      </c>
      <c r="B1" s="493"/>
      <c r="C1" s="493"/>
      <c r="D1" s="493"/>
      <c r="E1" s="493"/>
      <c r="F1" s="493"/>
      <c r="G1" s="493"/>
      <c r="H1" s="493"/>
    </row>
    <row r="2" spans="1:9" s="83" customFormat="1" ht="27" customHeight="1" x14ac:dyDescent="0.2">
      <c r="A2" s="85"/>
      <c r="B2" s="84"/>
      <c r="C2" s="84"/>
      <c r="D2" s="84"/>
      <c r="E2" s="84"/>
      <c r="F2" s="82"/>
      <c r="G2" s="499" t="s">
        <v>132</v>
      </c>
      <c r="H2" s="499"/>
    </row>
    <row r="3" spans="1:9" s="83" customFormat="1" x14ac:dyDescent="0.2">
      <c r="A3" s="128" t="s">
        <v>131</v>
      </c>
      <c r="B3" s="127"/>
      <c r="C3" s="127"/>
      <c r="D3" s="127"/>
      <c r="E3" s="127"/>
      <c r="F3" s="126"/>
      <c r="G3" s="126"/>
      <c r="H3" s="126"/>
    </row>
    <row r="4" spans="1:9" x14ac:dyDescent="0.2">
      <c r="A4" s="498" t="s">
        <v>130</v>
      </c>
      <c r="B4" s="498" t="s">
        <v>129</v>
      </c>
      <c r="C4" s="498"/>
      <c r="D4" s="498"/>
      <c r="E4" s="498"/>
      <c r="F4" s="498"/>
      <c r="G4" s="498"/>
      <c r="H4" s="498"/>
      <c r="I4" s="82"/>
    </row>
    <row r="5" spans="1:9" ht="38.25" x14ac:dyDescent="0.2">
      <c r="A5" s="498"/>
      <c r="B5" s="122" t="s">
        <v>128</v>
      </c>
      <c r="C5" s="125" t="s">
        <v>42</v>
      </c>
      <c r="D5" s="125" t="s">
        <v>43</v>
      </c>
      <c r="E5" s="125" t="s">
        <v>21</v>
      </c>
      <c r="F5" s="125" t="s">
        <v>22</v>
      </c>
      <c r="G5" s="125" t="s">
        <v>23</v>
      </c>
      <c r="H5" s="125" t="s">
        <v>24</v>
      </c>
      <c r="I5" s="82"/>
    </row>
    <row r="6" spans="1:9" ht="102" x14ac:dyDescent="0.2">
      <c r="A6" s="123" t="s">
        <v>127</v>
      </c>
      <c r="B6" s="122" t="s">
        <v>126</v>
      </c>
      <c r="C6" s="122"/>
      <c r="D6" s="125"/>
      <c r="E6" s="125"/>
      <c r="F6" s="125"/>
      <c r="G6" s="125"/>
      <c r="H6" s="125"/>
      <c r="I6" s="82"/>
    </row>
    <row r="7" spans="1:9" ht="25.5" x14ac:dyDescent="0.2">
      <c r="A7" s="123" t="s">
        <v>125</v>
      </c>
      <c r="B7" s="122" t="s">
        <v>120</v>
      </c>
      <c r="C7" s="122"/>
      <c r="D7" s="125"/>
      <c r="E7" s="125"/>
      <c r="F7" s="125"/>
      <c r="G7" s="125"/>
      <c r="H7" s="125"/>
      <c r="I7" s="82"/>
    </row>
    <row r="8" spans="1:9" ht="117" customHeight="1" x14ac:dyDescent="0.2">
      <c r="A8" s="123" t="s">
        <v>124</v>
      </c>
      <c r="B8" s="124" t="s">
        <v>123</v>
      </c>
      <c r="C8" s="124"/>
      <c r="D8" s="123"/>
      <c r="E8" s="123"/>
      <c r="F8" s="123"/>
      <c r="G8" s="123"/>
      <c r="H8" s="123"/>
      <c r="I8" s="82"/>
    </row>
    <row r="9" spans="1:9" ht="25.5" x14ac:dyDescent="0.2">
      <c r="A9" s="123" t="s">
        <v>89</v>
      </c>
      <c r="B9" s="122" t="s">
        <v>120</v>
      </c>
      <c r="C9" s="122"/>
      <c r="D9" s="123"/>
      <c r="E9" s="123"/>
      <c r="F9" s="123"/>
      <c r="G9" s="123"/>
      <c r="H9" s="123"/>
      <c r="I9" s="82"/>
    </row>
    <row r="10" spans="1:9" ht="63.75" x14ac:dyDescent="0.2">
      <c r="A10" s="123" t="s">
        <v>122</v>
      </c>
      <c r="B10" s="122" t="s">
        <v>120</v>
      </c>
      <c r="C10" s="122"/>
      <c r="D10" s="123"/>
      <c r="E10" s="123"/>
      <c r="F10" s="123"/>
      <c r="G10" s="123"/>
      <c r="H10" s="123"/>
      <c r="I10" s="82"/>
    </row>
    <row r="11" spans="1:9" x14ac:dyDescent="0.2">
      <c r="A11" s="123" t="s">
        <v>87</v>
      </c>
      <c r="B11" s="122" t="s">
        <v>120</v>
      </c>
      <c r="C11" s="122"/>
      <c r="D11" s="123"/>
      <c r="E11" s="123"/>
      <c r="F11" s="123"/>
      <c r="G11" s="123"/>
      <c r="H11" s="123"/>
      <c r="I11" s="82"/>
    </row>
    <row r="12" spans="1:9" ht="63.75" x14ac:dyDescent="0.2">
      <c r="A12" s="121" t="s">
        <v>121</v>
      </c>
      <c r="B12" s="122" t="s">
        <v>120</v>
      </c>
      <c r="C12" s="122"/>
      <c r="D12" s="121"/>
      <c r="E12" s="121"/>
      <c r="F12" s="121"/>
      <c r="G12" s="121"/>
      <c r="H12" s="121"/>
      <c r="I12" s="82"/>
    </row>
    <row r="14" spans="1:9" x14ac:dyDescent="0.2">
      <c r="A14" s="119" t="s">
        <v>119</v>
      </c>
    </row>
    <row r="15" spans="1:9" x14ac:dyDescent="0.2">
      <c r="A15" s="120" t="s">
        <v>118</v>
      </c>
    </row>
    <row r="16" spans="1:9" x14ac:dyDescent="0.2">
      <c r="A16" s="119" t="s">
        <v>117</v>
      </c>
    </row>
    <row r="17" spans="1:1" x14ac:dyDescent="0.2">
      <c r="A17" s="119" t="s">
        <v>116</v>
      </c>
    </row>
    <row r="18" spans="1:1" x14ac:dyDescent="0.2">
      <c r="A18" s="119" t="s">
        <v>115</v>
      </c>
    </row>
    <row r="19" spans="1:1" x14ac:dyDescent="0.2">
      <c r="A19" s="119" t="s">
        <v>114</v>
      </c>
    </row>
  </sheetData>
  <mergeCells count="4">
    <mergeCell ref="A4:A5"/>
    <mergeCell ref="B4:H4"/>
    <mergeCell ref="A1:H1"/>
    <mergeCell ref="G2:H2"/>
  </mergeCells>
  <printOptions horizontalCentered="1"/>
  <pageMargins left="0" right="0" top="0.31496062992125984" bottom="0" header="0" footer="0"/>
  <pageSetup paperSize="9" scale="91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44.85546875" style="25" customWidth="1"/>
    <col min="2" max="2" width="20.140625" style="25" customWidth="1"/>
    <col min="3" max="16384" width="9.140625" style="25"/>
  </cols>
  <sheetData>
    <row r="1" spans="1:2" ht="15.75" x14ac:dyDescent="0.25">
      <c r="A1" s="485">
        <v>106</v>
      </c>
      <c r="B1" s="485"/>
    </row>
    <row r="2" spans="1:2" ht="30" customHeight="1" x14ac:dyDescent="0.25">
      <c r="B2" s="26" t="s">
        <v>31</v>
      </c>
    </row>
    <row r="3" spans="1:2" ht="29.25" customHeight="1" x14ac:dyDescent="0.25">
      <c r="A3" s="486" t="s">
        <v>32</v>
      </c>
      <c r="B3" s="486"/>
    </row>
    <row r="4" spans="1:2" ht="15.75" x14ac:dyDescent="0.25">
      <c r="A4" s="27"/>
      <c r="B4" s="28" t="s">
        <v>0</v>
      </c>
    </row>
    <row r="5" spans="1:2" ht="33.75" customHeight="1" x14ac:dyDescent="0.25">
      <c r="A5" s="29" t="s">
        <v>1</v>
      </c>
      <c r="B5" s="29" t="s">
        <v>133</v>
      </c>
    </row>
    <row r="6" spans="1:2" ht="30" customHeight="1" x14ac:dyDescent="0.25">
      <c r="A6" s="30" t="s">
        <v>34</v>
      </c>
      <c r="B6" s="31">
        <f>'182 1 05 01010'!E25+'182 1 05 01020(50)'!E25</f>
        <v>0</v>
      </c>
    </row>
    <row r="7" spans="1:2" ht="30" customHeight="1" x14ac:dyDescent="0.25">
      <c r="A7" s="30" t="s">
        <v>35</v>
      </c>
      <c r="B7" s="31">
        <f>'182 1 05 01010'!G25+'182 1 05 01020(50)'!G25</f>
        <v>0</v>
      </c>
    </row>
    <row r="8" spans="1:2" ht="30" customHeight="1" x14ac:dyDescent="0.25">
      <c r="A8" s="32" t="s">
        <v>36</v>
      </c>
      <c r="B8" s="33" t="str">
        <f>IF(B6=0," ",B7/B6)</f>
        <v xml:space="preserve"> </v>
      </c>
    </row>
    <row r="9" spans="1:2" ht="30" customHeight="1" x14ac:dyDescent="0.25">
      <c r="A9" s="30" t="s">
        <v>37</v>
      </c>
      <c r="B9" s="34">
        <f>'182 1 05 01010'!I25+'182 1 05 01020(50)'!I25</f>
        <v>0</v>
      </c>
    </row>
    <row r="10" spans="1:2" ht="30" customHeight="1" x14ac:dyDescent="0.25">
      <c r="A10" s="32" t="s">
        <v>36</v>
      </c>
      <c r="B10" s="33" t="str">
        <f>IF(B7=0," ",B9/B7)</f>
        <v xml:space="preserve"> </v>
      </c>
    </row>
    <row r="11" spans="1:2" ht="30" customHeight="1" x14ac:dyDescent="0.25">
      <c r="A11" s="30" t="s">
        <v>38</v>
      </c>
      <c r="B11" s="34">
        <f>'182 1 05 01010'!K25+'182 1 05 01020(50)'!K25</f>
        <v>0</v>
      </c>
    </row>
    <row r="12" spans="1:2" ht="30" customHeight="1" x14ac:dyDescent="0.25">
      <c r="A12" s="32" t="s">
        <v>36</v>
      </c>
      <c r="B12" s="33" t="str">
        <f>IF(B9=0," ",B11/B9)</f>
        <v xml:space="preserve"> </v>
      </c>
    </row>
    <row r="13" spans="1:2" ht="30" customHeight="1" x14ac:dyDescent="0.25">
      <c r="A13" s="30" t="s">
        <v>39</v>
      </c>
      <c r="B13" s="34">
        <f>'182 1 05 01010'!M25+'182 1 05 01020(50)'!M25</f>
        <v>0</v>
      </c>
    </row>
    <row r="14" spans="1:2" ht="30" customHeight="1" x14ac:dyDescent="0.25">
      <c r="A14" s="32" t="s">
        <v>36</v>
      </c>
      <c r="B14" s="33" t="str">
        <f>IF(B11=0," ",B13/B11)</f>
        <v xml:space="preserve"> </v>
      </c>
    </row>
  </sheetData>
  <mergeCells count="2">
    <mergeCell ref="A1:B1"/>
    <mergeCell ref="A3:B3"/>
  </mergeCells>
  <printOptions horizontalCentered="1"/>
  <pageMargins left="0" right="0" top="0.39370078740157483" bottom="0.19685039370078741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8" style="36" customWidth="1"/>
    <col min="2" max="2" width="14.42578125" style="36" customWidth="1"/>
    <col min="3" max="3" width="14.5703125" style="36" customWidth="1"/>
    <col min="4" max="4" width="10.7109375" style="36" customWidth="1"/>
    <col min="5" max="5" width="14.42578125" style="52" customWidth="1"/>
    <col min="6" max="6" width="10.7109375" style="52" customWidth="1"/>
    <col min="7" max="7" width="13.28515625" style="35" customWidth="1"/>
    <col min="8" max="8" width="10.7109375" style="35" customWidth="1"/>
    <col min="9" max="9" width="14.85546875" style="53" customWidth="1"/>
    <col min="10" max="10" width="10.7109375" style="53" customWidth="1"/>
    <col min="11" max="11" width="15.85546875" style="53" customWidth="1"/>
    <col min="12" max="12" width="10.7109375" style="53" customWidth="1"/>
    <col min="13" max="13" width="15.5703125" style="53" customWidth="1"/>
    <col min="14" max="14" width="10.7109375" style="53" customWidth="1"/>
    <col min="15" max="16384" width="9.140625" style="53"/>
  </cols>
  <sheetData>
    <row r="1" spans="1:14" s="35" customFormat="1" x14ac:dyDescent="0.2">
      <c r="A1" s="485">
        <v>107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1:14" s="35" customFormat="1" ht="34.5" customHeight="1" x14ac:dyDescent="0.2">
      <c r="A2" s="36"/>
      <c r="B2" s="36"/>
      <c r="C2" s="36"/>
      <c r="D2" s="36"/>
      <c r="M2" s="500" t="s">
        <v>147</v>
      </c>
      <c r="N2" s="500"/>
    </row>
    <row r="3" spans="1:14" s="35" customFormat="1" ht="18.75" customHeight="1" x14ac:dyDescent="0.2">
      <c r="A3" s="486" t="s">
        <v>146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5" customFormat="1" x14ac:dyDescent="0.2">
      <c r="A4" s="27"/>
      <c r="B4" s="27"/>
      <c r="C4" s="27"/>
      <c r="D4" s="27"/>
      <c r="E4" s="27"/>
      <c r="F4" s="27"/>
      <c r="M4" s="28" t="s">
        <v>0</v>
      </c>
    </row>
    <row r="5" spans="1:14" s="35" customFormat="1" ht="42.75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35" customFormat="1" ht="30" x14ac:dyDescent="0.2">
      <c r="A6" s="65" t="s">
        <v>145</v>
      </c>
      <c r="B6" s="39"/>
      <c r="C6" s="39"/>
      <c r="D6" s="135">
        <f>IF(B6=0,0,C6/B6)</f>
        <v>0</v>
      </c>
      <c r="E6" s="39"/>
      <c r="F6" s="135">
        <f>IF(C6=0,0,E6/C6)</f>
        <v>0</v>
      </c>
      <c r="G6" s="39"/>
      <c r="H6" s="135">
        <f>IF(E6=0,0,G6/E6)</f>
        <v>0</v>
      </c>
      <c r="I6" s="39"/>
      <c r="J6" s="135">
        <f>IF(G6=0,0,I6/G6)</f>
        <v>0</v>
      </c>
      <c r="K6" s="39"/>
      <c r="L6" s="135">
        <f>IF(I6=0,0,K6/I6)</f>
        <v>0</v>
      </c>
      <c r="M6" s="39"/>
      <c r="N6" s="135">
        <f>IF(K6=0,0,M6/K6)</f>
        <v>0</v>
      </c>
    </row>
    <row r="7" spans="1:14" s="35" customFormat="1" x14ac:dyDescent="0.2">
      <c r="A7" s="55" t="s">
        <v>144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35" customFormat="1" ht="45" x14ac:dyDescent="0.2">
      <c r="A8" s="145" t="s">
        <v>143</v>
      </c>
      <c r="B8" s="42"/>
      <c r="C8" s="42"/>
      <c r="D8" s="135">
        <f>IF(B8=0,0,C8/B8)</f>
        <v>0</v>
      </c>
      <c r="E8" s="42"/>
      <c r="F8" s="135">
        <f>IF(C8=0,0,E8/C8)</f>
        <v>0</v>
      </c>
      <c r="G8" s="146"/>
      <c r="H8" s="135">
        <f>IF(E8=0,0,G8/E8)</f>
        <v>0</v>
      </c>
      <c r="I8" s="146"/>
      <c r="J8" s="135">
        <f>IF(G8=0,0,I8/G8)</f>
        <v>0</v>
      </c>
      <c r="K8" s="146"/>
      <c r="L8" s="135">
        <f>IF(I8=0,0,K8/I8)</f>
        <v>0</v>
      </c>
      <c r="M8" s="146"/>
      <c r="N8" s="135">
        <f>IF(K8=0,0,M8/K8)</f>
        <v>0</v>
      </c>
    </row>
    <row r="9" spans="1:14" s="35" customFormat="1" ht="45" x14ac:dyDescent="0.2">
      <c r="A9" s="145" t="s">
        <v>142</v>
      </c>
      <c r="B9" s="140"/>
      <c r="C9" s="140"/>
      <c r="D9" s="135">
        <f>IF(B9=0,0,C9/B9)</f>
        <v>0</v>
      </c>
      <c r="E9" s="140"/>
      <c r="F9" s="135">
        <f>IF(C9=0,0,E9/C9)</f>
        <v>0</v>
      </c>
      <c r="G9" s="140"/>
      <c r="H9" s="135">
        <f>IF(E9=0,0,G9/E9)</f>
        <v>0</v>
      </c>
      <c r="I9" s="140"/>
      <c r="J9" s="135">
        <f>IF(G9=0,0,I9/G9)</f>
        <v>0</v>
      </c>
      <c r="K9" s="140"/>
      <c r="L9" s="135">
        <f>IF(I9=0,0,K9/I9)</f>
        <v>0</v>
      </c>
      <c r="M9" s="140"/>
      <c r="N9" s="135">
        <f>IF(K9=0,0,M9/K9)</f>
        <v>0</v>
      </c>
    </row>
    <row r="10" spans="1:14" s="51" customFormat="1" ht="45" x14ac:dyDescent="0.2">
      <c r="A10" s="144" t="s">
        <v>141</v>
      </c>
      <c r="B10" s="143">
        <f>B6-B8-B9</f>
        <v>0</v>
      </c>
      <c r="C10" s="143">
        <f>C6-C8-C9</f>
        <v>0</v>
      </c>
      <c r="D10" s="142">
        <f>IF(B10=0,0,C10/B10)</f>
        <v>0</v>
      </c>
      <c r="E10" s="143">
        <f>E6-E8-E9</f>
        <v>0</v>
      </c>
      <c r="F10" s="142">
        <f>IF(C10=0,0,E10/C10)</f>
        <v>0</v>
      </c>
      <c r="G10" s="143">
        <f>G6-G8-G9</f>
        <v>0</v>
      </c>
      <c r="H10" s="142">
        <f>IF(E10=0,0,G10/E10)</f>
        <v>0</v>
      </c>
      <c r="I10" s="143">
        <f>I6-I8-I9</f>
        <v>0</v>
      </c>
      <c r="J10" s="142">
        <f>IF(G10=0,0,I10/G10)</f>
        <v>0</v>
      </c>
      <c r="K10" s="143">
        <f>K6-K8-K9</f>
        <v>0</v>
      </c>
      <c r="L10" s="142">
        <f>IF(I10=0,0,K10/I10)</f>
        <v>0</v>
      </c>
      <c r="M10" s="143">
        <f>M6-M8-M9</f>
        <v>0</v>
      </c>
      <c r="N10" s="142">
        <f>IF(K10=0,0,M10/K10)</f>
        <v>0</v>
      </c>
    </row>
    <row r="11" spans="1:14" s="51" customFormat="1" x14ac:dyDescent="0.2">
      <c r="A11" s="65" t="s">
        <v>140</v>
      </c>
      <c r="B11" s="134"/>
      <c r="C11" s="134"/>
      <c r="D11" s="135">
        <f>IF(B11=0,0,C11/B11)</f>
        <v>0</v>
      </c>
      <c r="E11" s="134"/>
      <c r="F11" s="135">
        <f>IF(C11=0,0,E11/C11)</f>
        <v>0</v>
      </c>
      <c r="G11" s="134">
        <f>E11*H10*G14</f>
        <v>0</v>
      </c>
      <c r="H11" s="135">
        <f>IF(E11=0,0,G11/E11)</f>
        <v>0</v>
      </c>
      <c r="I11" s="134">
        <f>G11*J10*I14</f>
        <v>0</v>
      </c>
      <c r="J11" s="135">
        <f>IF(G11=0,0,I11/G11)</f>
        <v>0</v>
      </c>
      <c r="K11" s="134">
        <f>I11*L10*K14</f>
        <v>0</v>
      </c>
      <c r="L11" s="135">
        <f>IF(I11=0,0,K11/I11)</f>
        <v>0</v>
      </c>
      <c r="M11" s="134">
        <f>K11*N10*M14</f>
        <v>0</v>
      </c>
      <c r="N11" s="135">
        <f>IF(K11=0,0,M11/K11)</f>
        <v>0</v>
      </c>
    </row>
    <row r="12" spans="1:14" s="51" customFormat="1" x14ac:dyDescent="0.2">
      <c r="A12" s="65" t="s">
        <v>139</v>
      </c>
      <c r="B12" s="134"/>
      <c r="C12" s="134"/>
      <c r="D12" s="135">
        <f>IF(B12=0,0,C12/B12)</f>
        <v>0</v>
      </c>
      <c r="E12" s="134"/>
      <c r="F12" s="135">
        <f>IF(C12=0,0,E12/C12)</f>
        <v>0</v>
      </c>
      <c r="G12" s="134">
        <f>G11*G13</f>
        <v>0</v>
      </c>
      <c r="H12" s="135">
        <f>IF(E12=0,0,G12/E12)</f>
        <v>0</v>
      </c>
      <c r="I12" s="134">
        <f>I11*I13</f>
        <v>0</v>
      </c>
      <c r="J12" s="135">
        <f>IF(G12=0,0,I12/G12)</f>
        <v>0</v>
      </c>
      <c r="K12" s="134">
        <f>K11*K13</f>
        <v>0</v>
      </c>
      <c r="L12" s="135">
        <f>IF(I12=0,0,K12/I12)</f>
        <v>0</v>
      </c>
      <c r="M12" s="134">
        <f>M11*M13</f>
        <v>0</v>
      </c>
      <c r="N12" s="135">
        <f>IF(K12=0,0,M12/K12)</f>
        <v>0</v>
      </c>
    </row>
    <row r="13" spans="1:14" s="51" customFormat="1" ht="30" x14ac:dyDescent="0.2">
      <c r="A13" s="141" t="s">
        <v>138</v>
      </c>
      <c r="B13" s="140">
        <f>IF(B11=0,0,B12/B11)</f>
        <v>0</v>
      </c>
      <c r="C13" s="140">
        <f>IF(C11=0,0,C12/C11)</f>
        <v>0</v>
      </c>
      <c r="D13" s="134" t="s">
        <v>13</v>
      </c>
      <c r="E13" s="140">
        <f>IF(E11=0,0,E12/E11)</f>
        <v>0</v>
      </c>
      <c r="F13" s="134" t="s">
        <v>13</v>
      </c>
      <c r="G13" s="140">
        <f>AVERAGE(B13,C13,E13)</f>
        <v>0</v>
      </c>
      <c r="H13" s="134" t="s">
        <v>13</v>
      </c>
      <c r="I13" s="140">
        <f>G13</f>
        <v>0</v>
      </c>
      <c r="J13" s="134" t="s">
        <v>13</v>
      </c>
      <c r="K13" s="140">
        <f>I13</f>
        <v>0</v>
      </c>
      <c r="L13" s="134" t="s">
        <v>13</v>
      </c>
      <c r="M13" s="140">
        <f>K13</f>
        <v>0</v>
      </c>
      <c r="N13" s="134" t="s">
        <v>13</v>
      </c>
    </row>
    <row r="14" spans="1:14" s="51" customFormat="1" ht="30" x14ac:dyDescent="0.2">
      <c r="A14" s="43" t="s">
        <v>137</v>
      </c>
      <c r="B14" s="139" t="s">
        <v>13</v>
      </c>
      <c r="C14" s="139" t="s">
        <v>13</v>
      </c>
      <c r="D14" s="139" t="s">
        <v>13</v>
      </c>
      <c r="E14" s="139" t="s">
        <v>13</v>
      </c>
      <c r="F14" s="139" t="s">
        <v>13</v>
      </c>
      <c r="G14" s="139"/>
      <c r="H14" s="139" t="s">
        <v>13</v>
      </c>
      <c r="I14" s="139"/>
      <c r="J14" s="139" t="s">
        <v>13</v>
      </c>
      <c r="K14" s="139"/>
      <c r="L14" s="139" t="s">
        <v>13</v>
      </c>
      <c r="M14" s="139"/>
      <c r="N14" s="139" t="s">
        <v>13</v>
      </c>
    </row>
    <row r="15" spans="1:14" s="51" customFormat="1" x14ac:dyDescent="0.2">
      <c r="A15" s="55" t="s">
        <v>70</v>
      </c>
      <c r="B15" s="57">
        <f>IF(B24=0,0,B25/B24)</f>
        <v>0</v>
      </c>
      <c r="C15" s="57">
        <f>IF(C24=0,0,C25/C24)</f>
        <v>0</v>
      </c>
      <c r="D15" s="134" t="s">
        <v>13</v>
      </c>
      <c r="E15" s="57">
        <f>IF(E24=0,0,E25/E24)</f>
        <v>0</v>
      </c>
      <c r="F15" s="134" t="s">
        <v>13</v>
      </c>
      <c r="G15" s="18">
        <f>IF(AVERAGE(B15,C15,E15)&gt;1,1,AVERAGE(B15,C15,E15))</f>
        <v>0</v>
      </c>
      <c r="H15" s="134" t="s">
        <v>13</v>
      </c>
      <c r="I15" s="18">
        <f>G15</f>
        <v>0</v>
      </c>
      <c r="J15" s="134" t="s">
        <v>13</v>
      </c>
      <c r="K15" s="18">
        <f>I15</f>
        <v>0</v>
      </c>
      <c r="L15" s="134" t="s">
        <v>13</v>
      </c>
      <c r="M15" s="18">
        <f>K15</f>
        <v>0</v>
      </c>
      <c r="N15" s="134" t="s">
        <v>13</v>
      </c>
    </row>
    <row r="16" spans="1:14" s="51" customFormat="1" ht="30" x14ac:dyDescent="0.2">
      <c r="A16" s="65" t="s">
        <v>5</v>
      </c>
      <c r="B16" s="134" t="s">
        <v>13</v>
      </c>
      <c r="C16" s="134" t="s">
        <v>13</v>
      </c>
      <c r="D16" s="134" t="s">
        <v>13</v>
      </c>
      <c r="E16" s="134" t="s">
        <v>13</v>
      </c>
      <c r="F16" s="134" t="s">
        <v>13</v>
      </c>
      <c r="G16" s="134">
        <f>G12*G15</f>
        <v>0</v>
      </c>
      <c r="H16" s="134" t="s">
        <v>13</v>
      </c>
      <c r="I16" s="134">
        <f>I12*I15</f>
        <v>0</v>
      </c>
      <c r="J16" s="134" t="s">
        <v>13</v>
      </c>
      <c r="K16" s="134">
        <f>K12*K15</f>
        <v>0</v>
      </c>
      <c r="L16" s="134" t="s">
        <v>13</v>
      </c>
      <c r="M16" s="134">
        <f>M12*M15</f>
        <v>0</v>
      </c>
      <c r="N16" s="134" t="s">
        <v>13</v>
      </c>
    </row>
    <row r="17" spans="1:14" s="35" customFormat="1" ht="28.5" x14ac:dyDescent="0.2">
      <c r="A17" s="54" t="s">
        <v>6</v>
      </c>
      <c r="B17" s="138" t="s">
        <v>13</v>
      </c>
      <c r="C17" s="138" t="s">
        <v>13</v>
      </c>
      <c r="D17" s="138" t="s">
        <v>13</v>
      </c>
      <c r="E17" s="138" t="s">
        <v>13</v>
      </c>
      <c r="F17" s="138" t="s">
        <v>13</v>
      </c>
      <c r="G17" s="29">
        <f>G18+G19+G20+G21+G22+G23</f>
        <v>0</v>
      </c>
      <c r="H17" s="138" t="s">
        <v>13</v>
      </c>
      <c r="I17" s="29">
        <f>I18+I19+I20+I21+I22+I23</f>
        <v>0</v>
      </c>
      <c r="J17" s="138" t="s">
        <v>13</v>
      </c>
      <c r="K17" s="29">
        <f>K18+K19+K20+K21+K22+K23</f>
        <v>0</v>
      </c>
      <c r="L17" s="138" t="s">
        <v>13</v>
      </c>
      <c r="M17" s="29">
        <f>M18+M19+M20+M21+M22+M23</f>
        <v>0</v>
      </c>
      <c r="N17" s="138" t="s">
        <v>13</v>
      </c>
    </row>
    <row r="18" spans="1:14" s="35" customFormat="1" ht="30" x14ac:dyDescent="0.2">
      <c r="A18" s="137" t="s">
        <v>10</v>
      </c>
      <c r="B18" s="134" t="s">
        <v>13</v>
      </c>
      <c r="C18" s="134" t="s">
        <v>13</v>
      </c>
      <c r="D18" s="134" t="s">
        <v>13</v>
      </c>
      <c r="E18" s="134" t="s">
        <v>13</v>
      </c>
      <c r="F18" s="134" t="s">
        <v>13</v>
      </c>
      <c r="G18" s="136"/>
      <c r="H18" s="134" t="s">
        <v>13</v>
      </c>
      <c r="I18" s="136"/>
      <c r="J18" s="134" t="s">
        <v>13</v>
      </c>
      <c r="K18" s="136"/>
      <c r="L18" s="134" t="s">
        <v>13</v>
      </c>
      <c r="M18" s="136"/>
      <c r="N18" s="134" t="s">
        <v>13</v>
      </c>
    </row>
    <row r="19" spans="1:14" s="35" customFormat="1" ht="30" x14ac:dyDescent="0.2">
      <c r="A19" s="137" t="s">
        <v>11</v>
      </c>
      <c r="B19" s="134" t="s">
        <v>13</v>
      </c>
      <c r="C19" s="134" t="s">
        <v>13</v>
      </c>
      <c r="D19" s="134" t="s">
        <v>13</v>
      </c>
      <c r="E19" s="134" t="s">
        <v>13</v>
      </c>
      <c r="F19" s="134" t="s">
        <v>13</v>
      </c>
      <c r="G19" s="136"/>
      <c r="H19" s="134" t="s">
        <v>13</v>
      </c>
      <c r="I19" s="136"/>
      <c r="J19" s="134" t="s">
        <v>13</v>
      </c>
      <c r="K19" s="136"/>
      <c r="L19" s="134" t="s">
        <v>13</v>
      </c>
      <c r="M19" s="136"/>
      <c r="N19" s="134" t="s">
        <v>13</v>
      </c>
    </row>
    <row r="20" spans="1:14" s="35" customFormat="1" x14ac:dyDescent="0.2">
      <c r="A20" s="137" t="s">
        <v>8</v>
      </c>
      <c r="B20" s="134" t="s">
        <v>13</v>
      </c>
      <c r="C20" s="134" t="s">
        <v>13</v>
      </c>
      <c r="D20" s="134" t="s">
        <v>13</v>
      </c>
      <c r="E20" s="134" t="s">
        <v>13</v>
      </c>
      <c r="F20" s="134" t="s">
        <v>13</v>
      </c>
      <c r="G20" s="136"/>
      <c r="H20" s="134" t="s">
        <v>13</v>
      </c>
      <c r="I20" s="136"/>
      <c r="J20" s="134" t="s">
        <v>13</v>
      </c>
      <c r="K20" s="136"/>
      <c r="L20" s="134" t="s">
        <v>13</v>
      </c>
      <c r="M20" s="136"/>
      <c r="N20" s="134" t="s">
        <v>13</v>
      </c>
    </row>
    <row r="21" spans="1:14" s="35" customFormat="1" ht="30" x14ac:dyDescent="0.2">
      <c r="A21" s="137" t="s">
        <v>136</v>
      </c>
      <c r="B21" s="134" t="s">
        <v>13</v>
      </c>
      <c r="C21" s="134" t="s">
        <v>13</v>
      </c>
      <c r="D21" s="134" t="s">
        <v>13</v>
      </c>
      <c r="E21" s="134" t="s">
        <v>13</v>
      </c>
      <c r="F21" s="134" t="s">
        <v>13</v>
      </c>
      <c r="G21" s="136"/>
      <c r="H21" s="134" t="s">
        <v>13</v>
      </c>
      <c r="I21" s="136"/>
      <c r="J21" s="134" t="s">
        <v>13</v>
      </c>
      <c r="K21" s="136"/>
      <c r="L21" s="134" t="s">
        <v>13</v>
      </c>
      <c r="M21" s="136"/>
      <c r="N21" s="134" t="s">
        <v>13</v>
      </c>
    </row>
    <row r="22" spans="1:14" s="35" customFormat="1" x14ac:dyDescent="0.2">
      <c r="A22" s="137" t="s">
        <v>50</v>
      </c>
      <c r="B22" s="134" t="s">
        <v>13</v>
      </c>
      <c r="C22" s="134" t="s">
        <v>13</v>
      </c>
      <c r="D22" s="134" t="s">
        <v>13</v>
      </c>
      <c r="E22" s="134" t="s">
        <v>13</v>
      </c>
      <c r="F22" s="134" t="s">
        <v>13</v>
      </c>
      <c r="G22" s="136"/>
      <c r="H22" s="134" t="s">
        <v>13</v>
      </c>
      <c r="I22" s="136"/>
      <c r="J22" s="134" t="s">
        <v>13</v>
      </c>
      <c r="K22" s="136"/>
      <c r="L22" s="134" t="s">
        <v>13</v>
      </c>
      <c r="M22" s="136"/>
      <c r="N22" s="134" t="s">
        <v>13</v>
      </c>
    </row>
    <row r="23" spans="1:14" s="35" customFormat="1" ht="30" x14ac:dyDescent="0.2">
      <c r="A23" s="137" t="s">
        <v>135</v>
      </c>
      <c r="B23" s="134" t="s">
        <v>13</v>
      </c>
      <c r="C23" s="134" t="s">
        <v>13</v>
      </c>
      <c r="D23" s="134" t="s">
        <v>13</v>
      </c>
      <c r="E23" s="134" t="s">
        <v>13</v>
      </c>
      <c r="F23" s="134" t="s">
        <v>13</v>
      </c>
      <c r="G23" s="136"/>
      <c r="H23" s="134" t="s">
        <v>13</v>
      </c>
      <c r="I23" s="136"/>
      <c r="J23" s="134" t="s">
        <v>13</v>
      </c>
      <c r="K23" s="136"/>
      <c r="L23" s="134" t="s">
        <v>13</v>
      </c>
      <c r="M23" s="136"/>
      <c r="N23" s="134" t="s">
        <v>13</v>
      </c>
    </row>
    <row r="24" spans="1:14" s="35" customFormat="1" x14ac:dyDescent="0.2">
      <c r="A24" s="65" t="s">
        <v>26</v>
      </c>
      <c r="B24" s="136"/>
      <c r="C24" s="136"/>
      <c r="D24" s="135">
        <f>IF(B24=0,0,C24/B24)</f>
        <v>0</v>
      </c>
      <c r="E24" s="136"/>
      <c r="F24" s="135">
        <f>IF(C24=0,0,E24/C24)</f>
        <v>0</v>
      </c>
      <c r="G24" s="134" t="s">
        <v>13</v>
      </c>
      <c r="H24" s="134" t="s">
        <v>13</v>
      </c>
      <c r="I24" s="134" t="s">
        <v>13</v>
      </c>
      <c r="J24" s="134" t="s">
        <v>13</v>
      </c>
      <c r="K24" s="134" t="s">
        <v>13</v>
      </c>
      <c r="L24" s="134" t="s">
        <v>13</v>
      </c>
      <c r="M24" s="134" t="s">
        <v>13</v>
      </c>
      <c r="N24" s="134" t="s">
        <v>13</v>
      </c>
    </row>
    <row r="25" spans="1:14" s="51" customFormat="1" x14ac:dyDescent="0.2">
      <c r="A25" s="133" t="s">
        <v>25</v>
      </c>
      <c r="B25" s="132"/>
      <c r="C25" s="132"/>
      <c r="D25" s="130">
        <f>IF(B25=0,0,C25/B25)</f>
        <v>0</v>
      </c>
      <c r="E25" s="132"/>
      <c r="F25" s="130">
        <f>IF(C25=0,0,E25/C25)</f>
        <v>0</v>
      </c>
      <c r="G25" s="131">
        <f>ROUND(G16+G17,0)</f>
        <v>0</v>
      </c>
      <c r="H25" s="130">
        <f>IF(E25=0,0,G25/E25)</f>
        <v>0</v>
      </c>
      <c r="I25" s="131">
        <f>ROUND(I16+I17,0)</f>
        <v>0</v>
      </c>
      <c r="J25" s="130">
        <f>IF(G25=0,0,I25/G25)</f>
        <v>0</v>
      </c>
      <c r="K25" s="131">
        <f>ROUND(K16+K17,0)</f>
        <v>0</v>
      </c>
      <c r="L25" s="130">
        <f>IF(I25=0,0,K25/I25)</f>
        <v>0</v>
      </c>
      <c r="M25" s="131">
        <f>ROUND(M16+M17,0)</f>
        <v>0</v>
      </c>
      <c r="N25" s="130">
        <f>IF(K25=0,0,M25/K25)</f>
        <v>0</v>
      </c>
    </row>
    <row r="27" spans="1:14" x14ac:dyDescent="0.2">
      <c r="A27" s="129" t="s">
        <v>134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8" fitToHeight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8" style="36" customWidth="1"/>
    <col min="2" max="2" width="14.7109375" style="36" customWidth="1"/>
    <col min="3" max="3" width="14.5703125" style="36" customWidth="1"/>
    <col min="4" max="4" width="10.7109375" style="36" customWidth="1"/>
    <col min="5" max="5" width="14.5703125" style="52" customWidth="1"/>
    <col min="6" max="6" width="10.7109375" style="52" customWidth="1"/>
    <col min="7" max="7" width="13.28515625" style="35" customWidth="1"/>
    <col min="8" max="8" width="10.7109375" style="35" customWidth="1"/>
    <col min="9" max="9" width="14.85546875" style="53" customWidth="1"/>
    <col min="10" max="10" width="10.7109375" style="53" customWidth="1"/>
    <col min="11" max="11" width="15.85546875" style="53" customWidth="1"/>
    <col min="12" max="12" width="10.7109375" style="53" customWidth="1"/>
    <col min="13" max="13" width="15.5703125" style="53" customWidth="1"/>
    <col min="14" max="14" width="10.7109375" style="53" customWidth="1"/>
    <col min="15" max="16384" width="9.140625" style="53"/>
  </cols>
  <sheetData>
    <row r="1" spans="1:14" s="35" customFormat="1" x14ac:dyDescent="0.2">
      <c r="A1" s="485">
        <v>108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1:14" s="35" customFormat="1" ht="34.5" customHeight="1" x14ac:dyDescent="0.2">
      <c r="A2" s="36"/>
      <c r="B2" s="36"/>
      <c r="C2" s="36"/>
      <c r="D2" s="36"/>
      <c r="M2" s="500" t="s">
        <v>149</v>
      </c>
      <c r="N2" s="500"/>
    </row>
    <row r="3" spans="1:14" s="35" customFormat="1" ht="42" customHeight="1" x14ac:dyDescent="0.2">
      <c r="A3" s="486" t="s">
        <v>148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5" customFormat="1" x14ac:dyDescent="0.2">
      <c r="A4" s="27"/>
      <c r="B4" s="27"/>
      <c r="C4" s="27"/>
      <c r="D4" s="27"/>
      <c r="E4" s="27"/>
      <c r="F4" s="27"/>
      <c r="M4" s="28" t="s">
        <v>0</v>
      </c>
    </row>
    <row r="5" spans="1:14" s="35" customFormat="1" ht="42.75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35" customFormat="1" ht="30" x14ac:dyDescent="0.2">
      <c r="A6" s="65" t="s">
        <v>145</v>
      </c>
      <c r="B6" s="39"/>
      <c r="C6" s="39"/>
      <c r="D6" s="135">
        <f>IF(B6=0,0,C6/B6)</f>
        <v>0</v>
      </c>
      <c r="E6" s="39"/>
      <c r="F6" s="135">
        <f>IF(C6=0,0,E6/C6)</f>
        <v>0</v>
      </c>
      <c r="G6" s="39"/>
      <c r="H6" s="135">
        <f>IF(E6=0,0,G6/E6)</f>
        <v>0</v>
      </c>
      <c r="I6" s="39"/>
      <c r="J6" s="135">
        <f>IF(G6=0,0,I6/G6)</f>
        <v>0</v>
      </c>
      <c r="K6" s="39"/>
      <c r="L6" s="135">
        <f>IF(I6=0,0,K6/I6)</f>
        <v>0</v>
      </c>
      <c r="M6" s="39"/>
      <c r="N6" s="135">
        <f>IF(K6=0,0,M6/K6)</f>
        <v>0</v>
      </c>
    </row>
    <row r="7" spans="1:14" s="35" customFormat="1" x14ac:dyDescent="0.2">
      <c r="A7" s="55" t="s">
        <v>144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35" customFormat="1" ht="45" x14ac:dyDescent="0.2">
      <c r="A8" s="145" t="s">
        <v>143</v>
      </c>
      <c r="B8" s="42"/>
      <c r="C8" s="42"/>
      <c r="D8" s="135">
        <f>IF(B8=0,0,C8/B8)</f>
        <v>0</v>
      </c>
      <c r="E8" s="42"/>
      <c r="F8" s="135">
        <f>IF(C8=0,0,E8/C8)</f>
        <v>0</v>
      </c>
      <c r="G8" s="146"/>
      <c r="H8" s="135">
        <f>IF(E8=0,0,G8/E8)</f>
        <v>0</v>
      </c>
      <c r="I8" s="146"/>
      <c r="J8" s="135">
        <f>IF(G8=0,0,I8/G8)</f>
        <v>0</v>
      </c>
      <c r="K8" s="146"/>
      <c r="L8" s="135">
        <f>IF(I8=0,0,K8/I8)</f>
        <v>0</v>
      </c>
      <c r="M8" s="146"/>
      <c r="N8" s="135">
        <f>IF(K8=0,0,M8/K8)</f>
        <v>0</v>
      </c>
    </row>
    <row r="9" spans="1:14" s="35" customFormat="1" ht="45" x14ac:dyDescent="0.2">
      <c r="A9" s="145" t="s">
        <v>142</v>
      </c>
      <c r="B9" s="140"/>
      <c r="C9" s="140"/>
      <c r="D9" s="135">
        <f>IF(B9=0,0,C9/B9)</f>
        <v>0</v>
      </c>
      <c r="E9" s="140"/>
      <c r="F9" s="135">
        <f>IF(C9=0,0,E9/C9)</f>
        <v>0</v>
      </c>
      <c r="G9" s="140"/>
      <c r="H9" s="135">
        <f>IF(E9=0,0,G9/E9)</f>
        <v>0</v>
      </c>
      <c r="I9" s="140"/>
      <c r="J9" s="135">
        <f>IF(G9=0,0,I9/G9)</f>
        <v>0</v>
      </c>
      <c r="K9" s="140"/>
      <c r="L9" s="135">
        <f>IF(I9=0,0,K9/I9)</f>
        <v>0</v>
      </c>
      <c r="M9" s="140"/>
      <c r="N9" s="135">
        <f>IF(K9=0,0,M9/K9)</f>
        <v>0</v>
      </c>
    </row>
    <row r="10" spans="1:14" s="51" customFormat="1" ht="45" x14ac:dyDescent="0.2">
      <c r="A10" s="144" t="s">
        <v>141</v>
      </c>
      <c r="B10" s="143">
        <f>B6-B8-B9</f>
        <v>0</v>
      </c>
      <c r="C10" s="143">
        <f>C6-C8-C9</f>
        <v>0</v>
      </c>
      <c r="D10" s="142">
        <f>IF(B10=0,0,C10/B10)</f>
        <v>0</v>
      </c>
      <c r="E10" s="143">
        <f>E6-E8-E9</f>
        <v>0</v>
      </c>
      <c r="F10" s="142">
        <f>IF(C10=0,0,E10/C10)</f>
        <v>0</v>
      </c>
      <c r="G10" s="143">
        <f>G6-G8-G9</f>
        <v>0</v>
      </c>
      <c r="H10" s="142">
        <f>IF(E10=0,0,G10/E10)</f>
        <v>0</v>
      </c>
      <c r="I10" s="143">
        <f>I6-I8-I9</f>
        <v>0</v>
      </c>
      <c r="J10" s="142">
        <f>IF(G10=0,0,I10/G10)</f>
        <v>0</v>
      </c>
      <c r="K10" s="143">
        <f>K6-K8-K9</f>
        <v>0</v>
      </c>
      <c r="L10" s="142">
        <f>IF(I10=0,0,K10/I10)</f>
        <v>0</v>
      </c>
      <c r="M10" s="143">
        <f>M6-M8-M9</f>
        <v>0</v>
      </c>
      <c r="N10" s="142">
        <f>IF(K10=0,0,M10/K10)</f>
        <v>0</v>
      </c>
    </row>
    <row r="11" spans="1:14" s="51" customFormat="1" x14ac:dyDescent="0.2">
      <c r="A11" s="65" t="s">
        <v>140</v>
      </c>
      <c r="B11" s="134"/>
      <c r="C11" s="134"/>
      <c r="D11" s="135">
        <f>IF(B11=0,0,C11/B11)</f>
        <v>0</v>
      </c>
      <c r="E11" s="134"/>
      <c r="F11" s="135">
        <f>IF(C11=0,0,E11/C11)</f>
        <v>0</v>
      </c>
      <c r="G11" s="134">
        <f>E11*H10*G14</f>
        <v>0</v>
      </c>
      <c r="H11" s="135">
        <f>IF(E11=0,0,G11/E11)</f>
        <v>0</v>
      </c>
      <c r="I11" s="134">
        <f>G11*J10*I14</f>
        <v>0</v>
      </c>
      <c r="J11" s="135">
        <f>IF(G11=0,0,I11/G11)</f>
        <v>0</v>
      </c>
      <c r="K11" s="134">
        <f>I11*L10*K14</f>
        <v>0</v>
      </c>
      <c r="L11" s="135">
        <f>IF(I11=0,0,K11/I11)</f>
        <v>0</v>
      </c>
      <c r="M11" s="134">
        <f>K11*N10*M14</f>
        <v>0</v>
      </c>
      <c r="N11" s="135">
        <f>IF(K11=0,0,M11/K11)</f>
        <v>0</v>
      </c>
    </row>
    <row r="12" spans="1:14" s="51" customFormat="1" x14ac:dyDescent="0.2">
      <c r="A12" s="65" t="s">
        <v>139</v>
      </c>
      <c r="B12" s="134"/>
      <c r="C12" s="134"/>
      <c r="D12" s="135">
        <f>IF(B12=0,0,C12/B12)</f>
        <v>0</v>
      </c>
      <c r="E12" s="134"/>
      <c r="F12" s="135">
        <f>IF(C12=0,0,E12/C12)</f>
        <v>0</v>
      </c>
      <c r="G12" s="134">
        <f>G11*G13</f>
        <v>0</v>
      </c>
      <c r="H12" s="135">
        <f>IF(E12=0,0,G12/E12)</f>
        <v>0</v>
      </c>
      <c r="I12" s="134">
        <f>I11*I13</f>
        <v>0</v>
      </c>
      <c r="J12" s="135">
        <f>IF(G12=0,0,I12/G12)</f>
        <v>0</v>
      </c>
      <c r="K12" s="134">
        <f>K11*K13</f>
        <v>0</v>
      </c>
      <c r="L12" s="135">
        <f>IF(I12=0,0,K12/I12)</f>
        <v>0</v>
      </c>
      <c r="M12" s="134">
        <f>M11*M13</f>
        <v>0</v>
      </c>
      <c r="N12" s="135">
        <f>IF(K12=0,0,M12/K12)</f>
        <v>0</v>
      </c>
    </row>
    <row r="13" spans="1:14" s="51" customFormat="1" ht="30" x14ac:dyDescent="0.2">
      <c r="A13" s="141" t="s">
        <v>138</v>
      </c>
      <c r="B13" s="140">
        <f>IF(B11=0,0,B12/B11)</f>
        <v>0</v>
      </c>
      <c r="C13" s="140">
        <f>IF(C11=0,0,C12/C11)</f>
        <v>0</v>
      </c>
      <c r="D13" s="134" t="s">
        <v>13</v>
      </c>
      <c r="E13" s="140">
        <f>IF(E11=0,0,E12/E11)</f>
        <v>0</v>
      </c>
      <c r="F13" s="134" t="s">
        <v>13</v>
      </c>
      <c r="G13" s="140">
        <f>AVERAGE(B13,C13,E13)</f>
        <v>0</v>
      </c>
      <c r="H13" s="134" t="s">
        <v>13</v>
      </c>
      <c r="I13" s="140">
        <f>G13</f>
        <v>0</v>
      </c>
      <c r="J13" s="134" t="s">
        <v>13</v>
      </c>
      <c r="K13" s="140">
        <f>I13</f>
        <v>0</v>
      </c>
      <c r="L13" s="134" t="s">
        <v>13</v>
      </c>
      <c r="M13" s="140">
        <f>K13</f>
        <v>0</v>
      </c>
      <c r="N13" s="134" t="s">
        <v>13</v>
      </c>
    </row>
    <row r="14" spans="1:14" s="51" customFormat="1" ht="30" x14ac:dyDescent="0.2">
      <c r="A14" s="43" t="s">
        <v>137</v>
      </c>
      <c r="B14" s="139" t="s">
        <v>13</v>
      </c>
      <c r="C14" s="139" t="s">
        <v>13</v>
      </c>
      <c r="D14" s="139" t="s">
        <v>13</v>
      </c>
      <c r="E14" s="139" t="s">
        <v>13</v>
      </c>
      <c r="F14" s="139" t="s">
        <v>13</v>
      </c>
      <c r="G14" s="139"/>
      <c r="H14" s="139" t="s">
        <v>13</v>
      </c>
      <c r="I14" s="139"/>
      <c r="J14" s="139" t="s">
        <v>13</v>
      </c>
      <c r="K14" s="139"/>
      <c r="L14" s="139" t="s">
        <v>13</v>
      </c>
      <c r="M14" s="139"/>
      <c r="N14" s="139" t="s">
        <v>13</v>
      </c>
    </row>
    <row r="15" spans="1:14" s="51" customFormat="1" x14ac:dyDescent="0.2">
      <c r="A15" s="55" t="s">
        <v>70</v>
      </c>
      <c r="B15" s="57">
        <f>IF(B24=0,0,B25/B24)</f>
        <v>0</v>
      </c>
      <c r="C15" s="57">
        <f>IF(C24=0,0,C25/C24)</f>
        <v>0</v>
      </c>
      <c r="D15" s="134" t="s">
        <v>13</v>
      </c>
      <c r="E15" s="57">
        <f>IF(E24=0,0,E25/E24)</f>
        <v>0</v>
      </c>
      <c r="F15" s="134" t="s">
        <v>13</v>
      </c>
      <c r="G15" s="18">
        <f>IF(AVERAGE(B15,C15,E15)&gt;1,1,AVERAGE(B15,C15,E15))</f>
        <v>0</v>
      </c>
      <c r="H15" s="134" t="s">
        <v>13</v>
      </c>
      <c r="I15" s="18">
        <f>G15</f>
        <v>0</v>
      </c>
      <c r="J15" s="134" t="s">
        <v>13</v>
      </c>
      <c r="K15" s="18">
        <f>I15</f>
        <v>0</v>
      </c>
      <c r="L15" s="134" t="s">
        <v>13</v>
      </c>
      <c r="M15" s="18">
        <f>K15</f>
        <v>0</v>
      </c>
      <c r="N15" s="134" t="s">
        <v>13</v>
      </c>
    </row>
    <row r="16" spans="1:14" s="51" customFormat="1" ht="30" x14ac:dyDescent="0.2">
      <c r="A16" s="65" t="s">
        <v>5</v>
      </c>
      <c r="B16" s="134" t="s">
        <v>13</v>
      </c>
      <c r="C16" s="134" t="s">
        <v>13</v>
      </c>
      <c r="D16" s="134" t="s">
        <v>13</v>
      </c>
      <c r="E16" s="134" t="s">
        <v>13</v>
      </c>
      <c r="F16" s="134" t="s">
        <v>13</v>
      </c>
      <c r="G16" s="134">
        <f>G12*G15</f>
        <v>0</v>
      </c>
      <c r="H16" s="134" t="s">
        <v>13</v>
      </c>
      <c r="I16" s="134">
        <f>I12*I15</f>
        <v>0</v>
      </c>
      <c r="J16" s="134" t="s">
        <v>13</v>
      </c>
      <c r="K16" s="134">
        <f>K12*K15</f>
        <v>0</v>
      </c>
      <c r="L16" s="134" t="s">
        <v>13</v>
      </c>
      <c r="M16" s="134">
        <f>M12*M15</f>
        <v>0</v>
      </c>
      <c r="N16" s="134" t="s">
        <v>13</v>
      </c>
    </row>
    <row r="17" spans="1:14" s="35" customFormat="1" ht="28.5" x14ac:dyDescent="0.2">
      <c r="A17" s="54" t="s">
        <v>6</v>
      </c>
      <c r="B17" s="138" t="s">
        <v>13</v>
      </c>
      <c r="C17" s="138" t="s">
        <v>13</v>
      </c>
      <c r="D17" s="138" t="s">
        <v>13</v>
      </c>
      <c r="E17" s="138" t="s">
        <v>13</v>
      </c>
      <c r="F17" s="138" t="s">
        <v>13</v>
      </c>
      <c r="G17" s="29">
        <f>G18+G19+G20+G21+G22+G23</f>
        <v>0</v>
      </c>
      <c r="H17" s="138" t="s">
        <v>13</v>
      </c>
      <c r="I17" s="29">
        <f>I18+I19+I20+I21+I22+I23</f>
        <v>0</v>
      </c>
      <c r="J17" s="138" t="s">
        <v>13</v>
      </c>
      <c r="K17" s="29">
        <f>K18+K19+K20+K21+K22+K23</f>
        <v>0</v>
      </c>
      <c r="L17" s="138" t="s">
        <v>13</v>
      </c>
      <c r="M17" s="29">
        <f>M18+M19+M20+M21+M22+M23</f>
        <v>0</v>
      </c>
      <c r="N17" s="138" t="s">
        <v>13</v>
      </c>
    </row>
    <row r="18" spans="1:14" s="35" customFormat="1" ht="30" x14ac:dyDescent="0.2">
      <c r="A18" s="137" t="s">
        <v>10</v>
      </c>
      <c r="B18" s="134" t="s">
        <v>13</v>
      </c>
      <c r="C18" s="134" t="s">
        <v>13</v>
      </c>
      <c r="D18" s="134" t="s">
        <v>13</v>
      </c>
      <c r="E18" s="134" t="s">
        <v>13</v>
      </c>
      <c r="F18" s="134" t="s">
        <v>13</v>
      </c>
      <c r="G18" s="136"/>
      <c r="H18" s="134" t="s">
        <v>13</v>
      </c>
      <c r="I18" s="136"/>
      <c r="J18" s="134" t="s">
        <v>13</v>
      </c>
      <c r="K18" s="136"/>
      <c r="L18" s="134" t="s">
        <v>13</v>
      </c>
      <c r="M18" s="136"/>
      <c r="N18" s="134" t="s">
        <v>13</v>
      </c>
    </row>
    <row r="19" spans="1:14" s="35" customFormat="1" ht="30" x14ac:dyDescent="0.2">
      <c r="A19" s="137" t="s">
        <v>11</v>
      </c>
      <c r="B19" s="134" t="s">
        <v>13</v>
      </c>
      <c r="C19" s="134" t="s">
        <v>13</v>
      </c>
      <c r="D19" s="134" t="s">
        <v>13</v>
      </c>
      <c r="E19" s="134" t="s">
        <v>13</v>
      </c>
      <c r="F19" s="134" t="s">
        <v>13</v>
      </c>
      <c r="G19" s="136"/>
      <c r="H19" s="134" t="s">
        <v>13</v>
      </c>
      <c r="I19" s="136"/>
      <c r="J19" s="134" t="s">
        <v>13</v>
      </c>
      <c r="K19" s="136"/>
      <c r="L19" s="134" t="s">
        <v>13</v>
      </c>
      <c r="M19" s="136"/>
      <c r="N19" s="134" t="s">
        <v>13</v>
      </c>
    </row>
    <row r="20" spans="1:14" s="35" customFormat="1" x14ac:dyDescent="0.2">
      <c r="A20" s="137" t="s">
        <v>8</v>
      </c>
      <c r="B20" s="134" t="s">
        <v>13</v>
      </c>
      <c r="C20" s="134" t="s">
        <v>13</v>
      </c>
      <c r="D20" s="134" t="s">
        <v>13</v>
      </c>
      <c r="E20" s="134" t="s">
        <v>13</v>
      </c>
      <c r="F20" s="134" t="s">
        <v>13</v>
      </c>
      <c r="G20" s="136"/>
      <c r="H20" s="134" t="s">
        <v>13</v>
      </c>
      <c r="I20" s="136"/>
      <c r="J20" s="134" t="s">
        <v>13</v>
      </c>
      <c r="K20" s="136"/>
      <c r="L20" s="134" t="s">
        <v>13</v>
      </c>
      <c r="M20" s="136"/>
      <c r="N20" s="134" t="s">
        <v>13</v>
      </c>
    </row>
    <row r="21" spans="1:14" s="35" customFormat="1" ht="30" x14ac:dyDescent="0.2">
      <c r="A21" s="137" t="s">
        <v>136</v>
      </c>
      <c r="B21" s="134" t="s">
        <v>13</v>
      </c>
      <c r="C21" s="134" t="s">
        <v>13</v>
      </c>
      <c r="D21" s="134" t="s">
        <v>13</v>
      </c>
      <c r="E21" s="134" t="s">
        <v>13</v>
      </c>
      <c r="F21" s="134" t="s">
        <v>13</v>
      </c>
      <c r="G21" s="136"/>
      <c r="H21" s="134" t="s">
        <v>13</v>
      </c>
      <c r="I21" s="136"/>
      <c r="J21" s="134" t="s">
        <v>13</v>
      </c>
      <c r="K21" s="136"/>
      <c r="L21" s="134" t="s">
        <v>13</v>
      </c>
      <c r="M21" s="136"/>
      <c r="N21" s="134" t="s">
        <v>13</v>
      </c>
    </row>
    <row r="22" spans="1:14" s="35" customFormat="1" x14ac:dyDescent="0.2">
      <c r="A22" s="137" t="s">
        <v>50</v>
      </c>
      <c r="B22" s="134" t="s">
        <v>13</v>
      </c>
      <c r="C22" s="134" t="s">
        <v>13</v>
      </c>
      <c r="D22" s="134" t="s">
        <v>13</v>
      </c>
      <c r="E22" s="134" t="s">
        <v>13</v>
      </c>
      <c r="F22" s="134" t="s">
        <v>13</v>
      </c>
      <c r="G22" s="136"/>
      <c r="H22" s="134" t="s">
        <v>13</v>
      </c>
      <c r="I22" s="136"/>
      <c r="J22" s="134" t="s">
        <v>13</v>
      </c>
      <c r="K22" s="136"/>
      <c r="L22" s="134" t="s">
        <v>13</v>
      </c>
      <c r="M22" s="136"/>
      <c r="N22" s="134" t="s">
        <v>13</v>
      </c>
    </row>
    <row r="23" spans="1:14" s="35" customFormat="1" ht="30" x14ac:dyDescent="0.2">
      <c r="A23" s="137" t="s">
        <v>135</v>
      </c>
      <c r="B23" s="134" t="s">
        <v>13</v>
      </c>
      <c r="C23" s="134" t="s">
        <v>13</v>
      </c>
      <c r="D23" s="134" t="s">
        <v>13</v>
      </c>
      <c r="E23" s="134" t="s">
        <v>13</v>
      </c>
      <c r="F23" s="134" t="s">
        <v>13</v>
      </c>
      <c r="G23" s="136"/>
      <c r="H23" s="134" t="s">
        <v>13</v>
      </c>
      <c r="I23" s="136"/>
      <c r="J23" s="134" t="s">
        <v>13</v>
      </c>
      <c r="K23" s="136"/>
      <c r="L23" s="134" t="s">
        <v>13</v>
      </c>
      <c r="M23" s="136"/>
      <c r="N23" s="134" t="s">
        <v>13</v>
      </c>
    </row>
    <row r="24" spans="1:14" s="35" customFormat="1" x14ac:dyDescent="0.2">
      <c r="A24" s="65" t="s">
        <v>26</v>
      </c>
      <c r="B24" s="136"/>
      <c r="C24" s="136"/>
      <c r="D24" s="135">
        <f>IF(B24=0,0,C24/B24)</f>
        <v>0</v>
      </c>
      <c r="E24" s="136"/>
      <c r="F24" s="135">
        <f>IF(C24=0,0,E24/C24)</f>
        <v>0</v>
      </c>
      <c r="G24" s="134" t="s">
        <v>13</v>
      </c>
      <c r="H24" s="134" t="s">
        <v>13</v>
      </c>
      <c r="I24" s="134" t="s">
        <v>13</v>
      </c>
      <c r="J24" s="134" t="s">
        <v>13</v>
      </c>
      <c r="K24" s="134" t="s">
        <v>13</v>
      </c>
      <c r="L24" s="134" t="s">
        <v>13</v>
      </c>
      <c r="M24" s="134" t="s">
        <v>13</v>
      </c>
      <c r="N24" s="134" t="s">
        <v>13</v>
      </c>
    </row>
    <row r="25" spans="1:14" s="51" customFormat="1" x14ac:dyDescent="0.2">
      <c r="A25" s="133" t="s">
        <v>25</v>
      </c>
      <c r="B25" s="132"/>
      <c r="C25" s="132"/>
      <c r="D25" s="130">
        <f>IF(B25=0,0,C25/B25)</f>
        <v>0</v>
      </c>
      <c r="E25" s="132"/>
      <c r="F25" s="130">
        <f>IF(C25=0,0,E25/C25)</f>
        <v>0</v>
      </c>
      <c r="G25" s="131">
        <f>ROUND(G16+G17,0)</f>
        <v>0</v>
      </c>
      <c r="H25" s="130">
        <f>IF(E25=0,0,G25/E25)</f>
        <v>0</v>
      </c>
      <c r="I25" s="131">
        <f>ROUND(I16+I17,0)</f>
        <v>0</v>
      </c>
      <c r="J25" s="130">
        <f>IF(G25=0,0,I25/G25)</f>
        <v>0</v>
      </c>
      <c r="K25" s="131">
        <f>ROUND(K16+K17,0)</f>
        <v>0</v>
      </c>
      <c r="L25" s="130">
        <f>IF(I25=0,0,K25/I25)</f>
        <v>0</v>
      </c>
      <c r="M25" s="131">
        <f>ROUND(M16+M17,0)</f>
        <v>0</v>
      </c>
      <c r="N25" s="130">
        <f>IF(K25=0,0,M25/K25)</f>
        <v>0</v>
      </c>
    </row>
    <row r="27" spans="1:14" x14ac:dyDescent="0.2">
      <c r="A27" s="129" t="s">
        <v>134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8" fitToHeight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.75" x14ac:dyDescent="0.2"/>
  <cols>
    <col min="1" max="1" width="48" style="36" customWidth="1"/>
    <col min="2" max="3" width="14.5703125" style="36" customWidth="1"/>
    <col min="4" max="4" width="10.7109375" style="36" customWidth="1"/>
    <col min="5" max="5" width="14.28515625" style="52" customWidth="1"/>
    <col min="6" max="6" width="10.7109375" style="52" customWidth="1"/>
    <col min="7" max="7" width="13.28515625" style="35" customWidth="1"/>
    <col min="8" max="8" width="10.7109375" style="35" customWidth="1"/>
    <col min="9" max="9" width="14.85546875" style="53" customWidth="1"/>
    <col min="10" max="10" width="10.7109375" style="53" customWidth="1"/>
    <col min="11" max="11" width="15.85546875" style="53" customWidth="1"/>
    <col min="12" max="12" width="10.7109375" style="53" customWidth="1"/>
    <col min="13" max="13" width="15.5703125" style="53" customWidth="1"/>
    <col min="14" max="14" width="10.7109375" style="53" customWidth="1"/>
    <col min="15" max="16384" width="9.140625" style="53"/>
  </cols>
  <sheetData>
    <row r="1" spans="1:14" s="35" customFormat="1" x14ac:dyDescent="0.2">
      <c r="A1" s="485">
        <v>109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1:14" s="35" customFormat="1" ht="34.5" customHeight="1" x14ac:dyDescent="0.2">
      <c r="A2" s="36"/>
      <c r="B2" s="36"/>
      <c r="C2" s="36"/>
      <c r="D2" s="36"/>
      <c r="M2" s="500" t="s">
        <v>153</v>
      </c>
      <c r="N2" s="500"/>
    </row>
    <row r="3" spans="1:14" s="35" customFormat="1" ht="18.75" x14ac:dyDescent="0.2">
      <c r="A3" s="486" t="s">
        <v>152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5" customFormat="1" x14ac:dyDescent="0.2">
      <c r="A4" s="27"/>
      <c r="B4" s="27"/>
      <c r="C4" s="27"/>
      <c r="D4" s="27"/>
      <c r="E4" s="27"/>
      <c r="F4" s="27"/>
      <c r="N4" s="28" t="s">
        <v>0</v>
      </c>
    </row>
    <row r="5" spans="1:14" s="35" customFormat="1" ht="47.25" customHeight="1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35" customFormat="1" ht="30" x14ac:dyDescent="0.2">
      <c r="A6" s="65" t="s">
        <v>151</v>
      </c>
      <c r="B6" s="39"/>
      <c r="C6" s="39"/>
      <c r="D6" s="135">
        <f>IF(B6=0,0,C6/B6)</f>
        <v>0</v>
      </c>
      <c r="E6" s="39"/>
      <c r="F6" s="135">
        <f>IF(C6=0,0,E6/C6)</f>
        <v>0</v>
      </c>
      <c r="G6" s="39"/>
      <c r="H6" s="135">
        <f>IF(E6=0,0,G6/E6)</f>
        <v>0</v>
      </c>
      <c r="I6" s="39"/>
      <c r="J6" s="135">
        <f>IF(G6=0,0,I6/G6)</f>
        <v>0</v>
      </c>
      <c r="K6" s="39"/>
      <c r="L6" s="135">
        <f>IF(I6=0,0,K6/I6)</f>
        <v>0</v>
      </c>
      <c r="M6" s="39"/>
      <c r="N6" s="135">
        <f>IF(K6=0,0,M6/K6)</f>
        <v>0</v>
      </c>
    </row>
    <row r="7" spans="1:14" s="51" customFormat="1" x14ac:dyDescent="0.2">
      <c r="A7" s="65" t="s">
        <v>140</v>
      </c>
      <c r="B7" s="134"/>
      <c r="C7" s="134"/>
      <c r="D7" s="135">
        <f>IF(B7=0,0,C7/B7)</f>
        <v>0</v>
      </c>
      <c r="E7" s="134"/>
      <c r="F7" s="135">
        <f>IF(C7=0,0,E7/C7)</f>
        <v>0</v>
      </c>
      <c r="G7" s="134">
        <f>E7*H6*G10</f>
        <v>0</v>
      </c>
      <c r="H7" s="135">
        <f>IF(E7=0,0,G7/E7)</f>
        <v>0</v>
      </c>
      <c r="I7" s="134">
        <f>G7*J6*I10</f>
        <v>0</v>
      </c>
      <c r="J7" s="135">
        <f>IF(G7=0,0,I7/G7)</f>
        <v>0</v>
      </c>
      <c r="K7" s="134">
        <f>I7*L6*K10</f>
        <v>0</v>
      </c>
      <c r="L7" s="135">
        <f>IF(I7=0,0,K7/I7)</f>
        <v>0</v>
      </c>
      <c r="M7" s="134">
        <f>K7*N6*M10</f>
        <v>0</v>
      </c>
      <c r="N7" s="135">
        <f>IF(K7=0,0,M7/K7)</f>
        <v>0</v>
      </c>
    </row>
    <row r="8" spans="1:14" s="51" customFormat="1" ht="30" x14ac:dyDescent="0.2">
      <c r="A8" s="65" t="s">
        <v>150</v>
      </c>
      <c r="B8" s="134"/>
      <c r="C8" s="134"/>
      <c r="D8" s="135">
        <f>IF(B8=0,0,C8/B8)</f>
        <v>0</v>
      </c>
      <c r="E8" s="134"/>
      <c r="F8" s="135">
        <f>IF(C8=0,0,E8/C8)</f>
        <v>0</v>
      </c>
      <c r="G8" s="134">
        <f>G7*G9</f>
        <v>0</v>
      </c>
      <c r="H8" s="135">
        <f>IF(E8=0,0,G8/E8)</f>
        <v>0</v>
      </c>
      <c r="I8" s="134">
        <f>I7*I9</f>
        <v>0</v>
      </c>
      <c r="J8" s="135">
        <f>IF(G8=0,0,I8/G8)</f>
        <v>0</v>
      </c>
      <c r="K8" s="134">
        <f>K7*K9</f>
        <v>0</v>
      </c>
      <c r="L8" s="135">
        <f>IF(I8=0,0,K8/I8)</f>
        <v>0</v>
      </c>
      <c r="M8" s="134">
        <f>M7*M9</f>
        <v>0</v>
      </c>
      <c r="N8" s="135">
        <f>IF(K8=0,0,M8/K8)</f>
        <v>0</v>
      </c>
    </row>
    <row r="9" spans="1:14" s="51" customFormat="1" ht="30" x14ac:dyDescent="0.2">
      <c r="A9" s="141" t="s">
        <v>138</v>
      </c>
      <c r="B9" s="140">
        <f>IF(B7=0,0,B8/B7)</f>
        <v>0</v>
      </c>
      <c r="C9" s="140">
        <f>IF(C7=0,0,C8/C7)</f>
        <v>0</v>
      </c>
      <c r="D9" s="134" t="s">
        <v>13</v>
      </c>
      <c r="E9" s="140">
        <f>IF(E7=0,0,E8/E7)</f>
        <v>0</v>
      </c>
      <c r="F9" s="134" t="s">
        <v>13</v>
      </c>
      <c r="G9" s="140">
        <f>AVERAGE(B9,C9,E9)</f>
        <v>0</v>
      </c>
      <c r="H9" s="134" t="s">
        <v>13</v>
      </c>
      <c r="I9" s="140">
        <f>G9</f>
        <v>0</v>
      </c>
      <c r="J9" s="134" t="s">
        <v>13</v>
      </c>
      <c r="K9" s="140">
        <f>I9</f>
        <v>0</v>
      </c>
      <c r="L9" s="134" t="s">
        <v>13</v>
      </c>
      <c r="M9" s="140">
        <f>K9</f>
        <v>0</v>
      </c>
      <c r="N9" s="134" t="s">
        <v>13</v>
      </c>
    </row>
    <row r="10" spans="1:14" s="51" customFormat="1" ht="30" x14ac:dyDescent="0.2">
      <c r="A10" s="43" t="s">
        <v>137</v>
      </c>
      <c r="B10" s="139" t="s">
        <v>13</v>
      </c>
      <c r="C10" s="139" t="s">
        <v>13</v>
      </c>
      <c r="D10" s="139" t="s">
        <v>13</v>
      </c>
      <c r="E10" s="139" t="s">
        <v>13</v>
      </c>
      <c r="F10" s="139" t="s">
        <v>13</v>
      </c>
      <c r="G10" s="139"/>
      <c r="H10" s="139" t="s">
        <v>13</v>
      </c>
      <c r="I10" s="139"/>
      <c r="J10" s="139" t="s">
        <v>13</v>
      </c>
      <c r="K10" s="139"/>
      <c r="L10" s="139" t="s">
        <v>13</v>
      </c>
      <c r="M10" s="139"/>
      <c r="N10" s="139" t="s">
        <v>13</v>
      </c>
    </row>
    <row r="11" spans="1:14" s="51" customFormat="1" x14ac:dyDescent="0.2">
      <c r="A11" s="55" t="s">
        <v>70</v>
      </c>
      <c r="B11" s="57">
        <f>IF(B20=0,0,B21/B20)</f>
        <v>0</v>
      </c>
      <c r="C11" s="57">
        <f>IF(C20=0,0,C21/C20)</f>
        <v>0</v>
      </c>
      <c r="D11" s="134" t="s">
        <v>13</v>
      </c>
      <c r="E11" s="57">
        <f>IF(E20=0,0,E21/E20)</f>
        <v>0</v>
      </c>
      <c r="F11" s="134" t="s">
        <v>13</v>
      </c>
      <c r="G11" s="18">
        <f>IF(AVERAGE(B11,C11,E11)&gt;1,1,AVERAGE(B11,C11,E11))</f>
        <v>0</v>
      </c>
      <c r="H11" s="134" t="s">
        <v>13</v>
      </c>
      <c r="I11" s="18">
        <f>G11</f>
        <v>0</v>
      </c>
      <c r="J11" s="134" t="s">
        <v>13</v>
      </c>
      <c r="K11" s="18">
        <f>I11</f>
        <v>0</v>
      </c>
      <c r="L11" s="134" t="s">
        <v>13</v>
      </c>
      <c r="M11" s="18">
        <f>K11</f>
        <v>0</v>
      </c>
      <c r="N11" s="134" t="s">
        <v>13</v>
      </c>
    </row>
    <row r="12" spans="1:14" s="51" customFormat="1" ht="30" x14ac:dyDescent="0.2">
      <c r="A12" s="65" t="s">
        <v>5</v>
      </c>
      <c r="B12" s="134" t="s">
        <v>13</v>
      </c>
      <c r="C12" s="134" t="s">
        <v>13</v>
      </c>
      <c r="D12" s="134" t="s">
        <v>13</v>
      </c>
      <c r="E12" s="134" t="s">
        <v>13</v>
      </c>
      <c r="F12" s="134" t="s">
        <v>13</v>
      </c>
      <c r="G12" s="134">
        <f>G8*G11</f>
        <v>0</v>
      </c>
      <c r="H12" s="134" t="s">
        <v>13</v>
      </c>
      <c r="I12" s="134">
        <f>I8*I11</f>
        <v>0</v>
      </c>
      <c r="J12" s="134" t="s">
        <v>13</v>
      </c>
      <c r="K12" s="134">
        <f>K8*K11</f>
        <v>0</v>
      </c>
      <c r="L12" s="134" t="s">
        <v>13</v>
      </c>
      <c r="M12" s="134">
        <f>M8*M11</f>
        <v>0</v>
      </c>
      <c r="N12" s="134" t="s">
        <v>13</v>
      </c>
    </row>
    <row r="13" spans="1:14" s="35" customFormat="1" ht="28.5" x14ac:dyDescent="0.2">
      <c r="A13" s="54" t="s">
        <v>6</v>
      </c>
      <c r="B13" s="138" t="s">
        <v>13</v>
      </c>
      <c r="C13" s="138" t="s">
        <v>13</v>
      </c>
      <c r="D13" s="138" t="s">
        <v>13</v>
      </c>
      <c r="E13" s="138" t="s">
        <v>13</v>
      </c>
      <c r="F13" s="138" t="s">
        <v>13</v>
      </c>
      <c r="G13" s="29">
        <f>G14+G15+G16+G17+G18+G19</f>
        <v>0</v>
      </c>
      <c r="H13" s="138" t="s">
        <v>13</v>
      </c>
      <c r="I13" s="29">
        <f>I14+I15+I16+I17+I18+I19</f>
        <v>0</v>
      </c>
      <c r="J13" s="138" t="s">
        <v>13</v>
      </c>
      <c r="K13" s="29">
        <f>K14+K15+K16+K17+K18+K19</f>
        <v>0</v>
      </c>
      <c r="L13" s="138" t="s">
        <v>13</v>
      </c>
      <c r="M13" s="29">
        <f>M14+M15+M16+M17+M18+M19</f>
        <v>0</v>
      </c>
      <c r="N13" s="138" t="s">
        <v>13</v>
      </c>
    </row>
    <row r="14" spans="1:14" s="35" customFormat="1" ht="30" x14ac:dyDescent="0.2">
      <c r="A14" s="137" t="s">
        <v>10</v>
      </c>
      <c r="B14" s="134" t="s">
        <v>13</v>
      </c>
      <c r="C14" s="134" t="s">
        <v>13</v>
      </c>
      <c r="D14" s="134" t="s">
        <v>13</v>
      </c>
      <c r="E14" s="134" t="s">
        <v>13</v>
      </c>
      <c r="F14" s="134" t="s">
        <v>13</v>
      </c>
      <c r="G14" s="136"/>
      <c r="H14" s="134" t="s">
        <v>13</v>
      </c>
      <c r="I14" s="136"/>
      <c r="J14" s="134" t="s">
        <v>13</v>
      </c>
      <c r="K14" s="136"/>
      <c r="L14" s="134" t="s">
        <v>13</v>
      </c>
      <c r="M14" s="136"/>
      <c r="N14" s="134" t="s">
        <v>13</v>
      </c>
    </row>
    <row r="15" spans="1:14" s="35" customFormat="1" ht="30" x14ac:dyDescent="0.2">
      <c r="A15" s="137" t="s">
        <v>11</v>
      </c>
      <c r="B15" s="134" t="s">
        <v>13</v>
      </c>
      <c r="C15" s="134" t="s">
        <v>13</v>
      </c>
      <c r="D15" s="134" t="s">
        <v>13</v>
      </c>
      <c r="E15" s="134" t="s">
        <v>13</v>
      </c>
      <c r="F15" s="134" t="s">
        <v>13</v>
      </c>
      <c r="G15" s="136"/>
      <c r="H15" s="134" t="s">
        <v>13</v>
      </c>
      <c r="I15" s="136"/>
      <c r="J15" s="134" t="s">
        <v>13</v>
      </c>
      <c r="K15" s="136"/>
      <c r="L15" s="134" t="s">
        <v>13</v>
      </c>
      <c r="M15" s="136"/>
      <c r="N15" s="134" t="s">
        <v>13</v>
      </c>
    </row>
    <row r="16" spans="1:14" s="35" customFormat="1" x14ac:dyDescent="0.2">
      <c r="A16" s="137" t="s">
        <v>8</v>
      </c>
      <c r="B16" s="134" t="s">
        <v>13</v>
      </c>
      <c r="C16" s="134" t="s">
        <v>13</v>
      </c>
      <c r="D16" s="134" t="s">
        <v>13</v>
      </c>
      <c r="E16" s="134" t="s">
        <v>13</v>
      </c>
      <c r="F16" s="134" t="s">
        <v>13</v>
      </c>
      <c r="G16" s="136"/>
      <c r="H16" s="134" t="s">
        <v>13</v>
      </c>
      <c r="I16" s="136"/>
      <c r="J16" s="134" t="s">
        <v>13</v>
      </c>
      <c r="K16" s="136"/>
      <c r="L16" s="134" t="s">
        <v>13</v>
      </c>
      <c r="M16" s="136"/>
      <c r="N16" s="134" t="s">
        <v>13</v>
      </c>
    </row>
    <row r="17" spans="1:14" s="35" customFormat="1" ht="30" x14ac:dyDescent="0.2">
      <c r="A17" s="137" t="s">
        <v>136</v>
      </c>
      <c r="B17" s="134" t="s">
        <v>13</v>
      </c>
      <c r="C17" s="134" t="s">
        <v>13</v>
      </c>
      <c r="D17" s="134" t="s">
        <v>13</v>
      </c>
      <c r="E17" s="134" t="s">
        <v>13</v>
      </c>
      <c r="F17" s="134" t="s">
        <v>13</v>
      </c>
      <c r="G17" s="136"/>
      <c r="H17" s="134" t="s">
        <v>13</v>
      </c>
      <c r="I17" s="136"/>
      <c r="J17" s="134" t="s">
        <v>13</v>
      </c>
      <c r="K17" s="136"/>
      <c r="L17" s="134" t="s">
        <v>13</v>
      </c>
      <c r="M17" s="136"/>
      <c r="N17" s="134" t="s">
        <v>13</v>
      </c>
    </row>
    <row r="18" spans="1:14" s="35" customFormat="1" x14ac:dyDescent="0.2">
      <c r="A18" s="137" t="s">
        <v>50</v>
      </c>
      <c r="B18" s="134" t="s">
        <v>13</v>
      </c>
      <c r="C18" s="134" t="s">
        <v>13</v>
      </c>
      <c r="D18" s="134" t="s">
        <v>13</v>
      </c>
      <c r="E18" s="134" t="s">
        <v>13</v>
      </c>
      <c r="F18" s="134" t="s">
        <v>13</v>
      </c>
      <c r="G18" s="136"/>
      <c r="H18" s="134" t="s">
        <v>13</v>
      </c>
      <c r="I18" s="136"/>
      <c r="J18" s="134" t="s">
        <v>13</v>
      </c>
      <c r="K18" s="136"/>
      <c r="L18" s="134" t="s">
        <v>13</v>
      </c>
      <c r="M18" s="136"/>
      <c r="N18" s="134" t="s">
        <v>13</v>
      </c>
    </row>
    <row r="19" spans="1:14" s="35" customFormat="1" ht="30" x14ac:dyDescent="0.2">
      <c r="A19" s="137" t="s">
        <v>135</v>
      </c>
      <c r="B19" s="134" t="s">
        <v>13</v>
      </c>
      <c r="C19" s="134" t="s">
        <v>13</v>
      </c>
      <c r="D19" s="134" t="s">
        <v>13</v>
      </c>
      <c r="E19" s="134" t="s">
        <v>13</v>
      </c>
      <c r="F19" s="134" t="s">
        <v>13</v>
      </c>
      <c r="G19" s="136"/>
      <c r="H19" s="134" t="s">
        <v>13</v>
      </c>
      <c r="I19" s="136"/>
      <c r="J19" s="134" t="s">
        <v>13</v>
      </c>
      <c r="K19" s="136"/>
      <c r="L19" s="134" t="s">
        <v>13</v>
      </c>
      <c r="M19" s="136"/>
      <c r="N19" s="134" t="s">
        <v>13</v>
      </c>
    </row>
    <row r="20" spans="1:14" s="35" customFormat="1" x14ac:dyDescent="0.2">
      <c r="A20" s="65" t="s">
        <v>26</v>
      </c>
      <c r="B20" s="136"/>
      <c r="C20" s="136"/>
      <c r="D20" s="135">
        <f>IF(B20=0,0,C20/B20)</f>
        <v>0</v>
      </c>
      <c r="E20" s="136"/>
      <c r="F20" s="135">
        <f>IF(C20=0,0,E20/C20)</f>
        <v>0</v>
      </c>
      <c r="G20" s="134" t="s">
        <v>13</v>
      </c>
      <c r="H20" s="134" t="s">
        <v>13</v>
      </c>
      <c r="I20" s="134" t="s">
        <v>13</v>
      </c>
      <c r="J20" s="134" t="s">
        <v>13</v>
      </c>
      <c r="K20" s="134" t="s">
        <v>13</v>
      </c>
      <c r="L20" s="134" t="s">
        <v>13</v>
      </c>
      <c r="M20" s="134" t="s">
        <v>13</v>
      </c>
      <c r="N20" s="134" t="s">
        <v>13</v>
      </c>
    </row>
    <row r="21" spans="1:14" s="51" customFormat="1" x14ac:dyDescent="0.2">
      <c r="A21" s="133" t="s">
        <v>25</v>
      </c>
      <c r="B21" s="132"/>
      <c r="C21" s="132"/>
      <c r="D21" s="130">
        <f>IF(B21=0,0,C21/B21)</f>
        <v>0</v>
      </c>
      <c r="E21" s="132"/>
      <c r="F21" s="130">
        <f>IF(C21=0,0,E21/C21)</f>
        <v>0</v>
      </c>
      <c r="G21" s="131">
        <f>ROUND(G12+G13,0)</f>
        <v>0</v>
      </c>
      <c r="H21" s="130">
        <f>IF(E21=0,0,G21/E21)</f>
        <v>0</v>
      </c>
      <c r="I21" s="131">
        <f>ROUND(I12+I13,0)</f>
        <v>0</v>
      </c>
      <c r="J21" s="130">
        <f>IF(G21=0,0,I21/G21)</f>
        <v>0</v>
      </c>
      <c r="K21" s="131">
        <f>ROUND(K12+K13,0)</f>
        <v>0</v>
      </c>
      <c r="L21" s="130">
        <f>IF(I21=0,0,K21/I21)</f>
        <v>0</v>
      </c>
      <c r="M21" s="131">
        <f>ROUND(M12+M13,0)</f>
        <v>0</v>
      </c>
      <c r="N21" s="130">
        <f>IF(K21=0,0,M21/K21)</f>
        <v>0</v>
      </c>
    </row>
    <row r="23" spans="1:14" x14ac:dyDescent="0.2">
      <c r="A23" s="129" t="s">
        <v>134</v>
      </c>
    </row>
  </sheetData>
  <mergeCells count="3">
    <mergeCell ref="A3:N3"/>
    <mergeCell ref="M2:N2"/>
    <mergeCell ref="A1:N1"/>
  </mergeCells>
  <printOptions horizontalCentered="1"/>
  <pageMargins left="0" right="0" top="0.31496062992125984" bottom="0" header="0" footer="0"/>
  <pageSetup paperSize="9" scale="6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44.85546875" style="25" customWidth="1"/>
    <col min="2" max="2" width="20.140625" style="25" customWidth="1"/>
    <col min="3" max="16384" width="9.140625" style="25"/>
  </cols>
  <sheetData>
    <row r="1" spans="1:2" ht="15.75" x14ac:dyDescent="0.25">
      <c r="A1" s="485">
        <v>89</v>
      </c>
      <c r="B1" s="485"/>
    </row>
    <row r="2" spans="1:2" ht="30" customHeight="1" x14ac:dyDescent="0.25">
      <c r="B2" s="26" t="s">
        <v>31</v>
      </c>
    </row>
    <row r="3" spans="1:2" ht="29.25" customHeight="1" x14ac:dyDescent="0.25">
      <c r="A3" s="486" t="s">
        <v>32</v>
      </c>
      <c r="B3" s="486"/>
    </row>
    <row r="4" spans="1:2" ht="15.75" x14ac:dyDescent="0.25">
      <c r="A4" s="27"/>
      <c r="B4" s="28" t="s">
        <v>0</v>
      </c>
    </row>
    <row r="5" spans="1:2" ht="33.75" customHeight="1" x14ac:dyDescent="0.25">
      <c r="A5" s="29" t="s">
        <v>1</v>
      </c>
      <c r="B5" s="29" t="s">
        <v>33</v>
      </c>
    </row>
    <row r="6" spans="1:2" ht="30" customHeight="1" x14ac:dyDescent="0.25">
      <c r="A6" s="30" t="s">
        <v>34</v>
      </c>
      <c r="B6" s="31">
        <f>'[26]182 1 01 02010'!C14+'[26]182 1 01 02020(30;50) '!B12+'[26]182 1 01 02020(30;50) '!B19+'[26]182 1 01 02020(30;50) '!B26+'[26]182 1 01 02040'!D6</f>
        <v>0</v>
      </c>
    </row>
    <row r="7" spans="1:2" ht="30" customHeight="1" x14ac:dyDescent="0.25">
      <c r="A7" s="30" t="s">
        <v>35</v>
      </c>
      <c r="B7" s="31">
        <f>'[26]182 1 01 02010'!D14+'[26]182 1 01 02020(30;50) '!C12+'[26]182 1 01 02020(30;50) '!C19+'[26]182 1 01 02020(30;50) '!C26+'[26]182 1 01 02040'!E6</f>
        <v>0</v>
      </c>
    </row>
    <row r="8" spans="1:2" ht="30" customHeight="1" x14ac:dyDescent="0.25">
      <c r="A8" s="32" t="s">
        <v>36</v>
      </c>
      <c r="B8" s="33" t="str">
        <f>IF(B6=0," ",B7/B6)</f>
        <v xml:space="preserve"> </v>
      </c>
    </row>
    <row r="9" spans="1:2" ht="30" customHeight="1" x14ac:dyDescent="0.25">
      <c r="A9" s="30" t="s">
        <v>37</v>
      </c>
      <c r="B9" s="34">
        <f>'[26]182 1 01 02010'!E14+'[26]182 1 01 02020(30;50) '!D12+'[26]182 1 01 02020(30;50) '!D19+'[26]182 1 01 02020(30;50) '!D26+'[26]182 1 01 02040'!F6</f>
        <v>0</v>
      </c>
    </row>
    <row r="10" spans="1:2" ht="30" customHeight="1" x14ac:dyDescent="0.25">
      <c r="A10" s="32" t="s">
        <v>36</v>
      </c>
      <c r="B10" s="33" t="str">
        <f>IF(B7=0," ",B9/B7)</f>
        <v xml:space="preserve"> </v>
      </c>
    </row>
    <row r="11" spans="1:2" ht="30" customHeight="1" x14ac:dyDescent="0.25">
      <c r="A11" s="30" t="s">
        <v>38</v>
      </c>
      <c r="B11" s="34">
        <f>'[26]182 1 01 02010'!F14+'[26]182 1 01 02020(30;50) '!E12+'[26]182 1 01 02020(30;50) '!E19+'[26]182 1 01 02020(30;50) '!E26+'[26]182 1 01 02040'!G6</f>
        <v>0</v>
      </c>
    </row>
    <row r="12" spans="1:2" ht="30" customHeight="1" x14ac:dyDescent="0.25">
      <c r="A12" s="32" t="s">
        <v>36</v>
      </c>
      <c r="B12" s="33" t="str">
        <f>IF(B9=0," ",B11/B9)</f>
        <v xml:space="preserve"> </v>
      </c>
    </row>
    <row r="13" spans="1:2" ht="30" customHeight="1" x14ac:dyDescent="0.25">
      <c r="A13" s="30" t="s">
        <v>39</v>
      </c>
      <c r="B13" s="34">
        <f>'[26]182 1 01 02010'!G14+'[26]182 1 01 02020(30;50) '!F12+'[26]182 1 01 02020(30;50) '!F19+'[26]182 1 01 02020(30;50) '!F26+'[26]182 1 01 02040'!H6</f>
        <v>0</v>
      </c>
    </row>
    <row r="14" spans="1:2" ht="30" customHeight="1" x14ac:dyDescent="0.25">
      <c r="A14" s="32" t="s">
        <v>36</v>
      </c>
      <c r="B14" s="33" t="str">
        <f>IF(B11=0," ",B13/B11)</f>
        <v xml:space="preserve"> </v>
      </c>
    </row>
  </sheetData>
  <mergeCells count="2">
    <mergeCell ref="A1:B1"/>
    <mergeCell ref="A3:B3"/>
  </mergeCells>
  <printOptions horizontalCentered="1"/>
  <pageMargins left="0" right="0" top="0.39370078740157483" bottom="0.19685039370078741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A2" sqref="A2"/>
    </sheetView>
  </sheetViews>
  <sheetFormatPr defaultRowHeight="15.75" x14ac:dyDescent="0.2"/>
  <cols>
    <col min="1" max="1" width="49.42578125" style="36" customWidth="1"/>
    <col min="2" max="2" width="14.85546875" style="36" customWidth="1"/>
    <col min="3" max="3" width="14.7109375" style="36" customWidth="1"/>
    <col min="4" max="4" width="10.7109375" style="36" customWidth="1"/>
    <col min="5" max="5" width="14.5703125" style="52" customWidth="1"/>
    <col min="6" max="6" width="10.7109375" style="52" customWidth="1"/>
    <col min="7" max="7" width="13.28515625" style="35" customWidth="1"/>
    <col min="8" max="8" width="10.7109375" style="35" customWidth="1"/>
    <col min="9" max="9" width="14.85546875" style="53" customWidth="1"/>
    <col min="10" max="10" width="10.7109375" style="53" customWidth="1"/>
    <col min="11" max="11" width="15.85546875" style="53" customWidth="1"/>
    <col min="12" max="12" width="10.7109375" style="53" customWidth="1"/>
    <col min="13" max="13" width="15.5703125" style="53" customWidth="1"/>
    <col min="14" max="14" width="10.7109375" style="53" customWidth="1"/>
    <col min="15" max="16384" width="9.140625" style="53"/>
  </cols>
  <sheetData>
    <row r="1" spans="1:14" s="35" customFormat="1" x14ac:dyDescent="0.2">
      <c r="A1" s="485">
        <v>110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1:14" s="35" customFormat="1" ht="30" customHeight="1" x14ac:dyDescent="0.2">
      <c r="A2" s="36"/>
      <c r="B2" s="36"/>
      <c r="C2" s="36"/>
      <c r="D2" s="36"/>
      <c r="M2" s="500" t="s">
        <v>157</v>
      </c>
      <c r="N2" s="500"/>
    </row>
    <row r="3" spans="1:14" s="35" customFormat="1" ht="18.75" x14ac:dyDescent="0.2">
      <c r="A3" s="486" t="s">
        <v>156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5" customFormat="1" x14ac:dyDescent="0.2">
      <c r="A4" s="27"/>
      <c r="B4" s="27"/>
      <c r="C4" s="27"/>
      <c r="D4" s="27"/>
      <c r="E4" s="27"/>
      <c r="F4" s="27"/>
      <c r="N4" s="28" t="s">
        <v>0</v>
      </c>
    </row>
    <row r="5" spans="1:14" s="35" customFormat="1" ht="42.75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35" customFormat="1" ht="45" x14ac:dyDescent="0.2">
      <c r="A6" s="65" t="s">
        <v>155</v>
      </c>
      <c r="B6" s="39"/>
      <c r="C6" s="39"/>
      <c r="D6" s="135">
        <f>IF(B6=0,0,C6/B6)</f>
        <v>0</v>
      </c>
      <c r="E6" s="39"/>
      <c r="F6" s="135">
        <f>IF(C6=0,0,E6/C6)</f>
        <v>0</v>
      </c>
      <c r="G6" s="39"/>
      <c r="H6" s="135">
        <f>IF(E6=0,0,G6/E6)</f>
        <v>0</v>
      </c>
      <c r="I6" s="39"/>
      <c r="J6" s="135">
        <f>IF(G6=0,0,I6/G6)</f>
        <v>0</v>
      </c>
      <c r="K6" s="39"/>
      <c r="L6" s="135">
        <f>IF(I6=0,0,K6/I6)</f>
        <v>0</v>
      </c>
      <c r="M6" s="39"/>
      <c r="N6" s="135">
        <f>IF(K6=0,0,M6/K6)</f>
        <v>0</v>
      </c>
    </row>
    <row r="7" spans="1:14" s="35" customFormat="1" x14ac:dyDescent="0.2">
      <c r="A7" s="55" t="s">
        <v>144</v>
      </c>
      <c r="B7" s="39"/>
      <c r="C7" s="39"/>
      <c r="D7" s="135"/>
      <c r="E7" s="39"/>
      <c r="F7" s="135"/>
      <c r="G7" s="39"/>
      <c r="H7" s="135"/>
      <c r="I7" s="39"/>
      <c r="J7" s="135"/>
      <c r="K7" s="39"/>
      <c r="L7" s="135"/>
      <c r="M7" s="39"/>
      <c r="N7" s="135"/>
    </row>
    <row r="8" spans="1:14" s="35" customFormat="1" ht="30" x14ac:dyDescent="0.2">
      <c r="A8" s="145" t="s">
        <v>143</v>
      </c>
      <c r="B8" s="39"/>
      <c r="C8" s="39"/>
      <c r="D8" s="135">
        <f>IF(B8=0,0,C8/B8)</f>
        <v>0</v>
      </c>
      <c r="E8" s="39"/>
      <c r="F8" s="135">
        <f>IF(D8=0,0,E8/D8)</f>
        <v>0</v>
      </c>
      <c r="G8" s="39"/>
      <c r="H8" s="135">
        <f>IF(F8=0,0,G8/F8)</f>
        <v>0</v>
      </c>
      <c r="I8" s="39"/>
      <c r="J8" s="135">
        <f>IF(H8=0,0,I8/H8)</f>
        <v>0</v>
      </c>
      <c r="K8" s="39"/>
      <c r="L8" s="135">
        <f>IF(J8=0,0,K8/J8)</f>
        <v>0</v>
      </c>
      <c r="M8" s="39"/>
      <c r="N8" s="135">
        <f>IF(L8=0,0,M8/L8)</f>
        <v>0</v>
      </c>
    </row>
    <row r="9" spans="1:14" s="35" customFormat="1" ht="45" x14ac:dyDescent="0.2">
      <c r="A9" s="144" t="s">
        <v>141</v>
      </c>
      <c r="B9" s="143">
        <f>B6-B8</f>
        <v>0</v>
      </c>
      <c r="C9" s="143">
        <f>C6-C8</f>
        <v>0</v>
      </c>
      <c r="D9" s="142">
        <f>IF(B9=0,0,C9/B9)</f>
        <v>0</v>
      </c>
      <c r="E9" s="143">
        <f>E6-E8</f>
        <v>0</v>
      </c>
      <c r="F9" s="142">
        <f>IF(C9=0,0,E9/C9)</f>
        <v>0</v>
      </c>
      <c r="G9" s="143">
        <f>G6-G8</f>
        <v>0</v>
      </c>
      <c r="H9" s="142">
        <f>IF(E9=0,0,G9/E9)</f>
        <v>0</v>
      </c>
      <c r="I9" s="143">
        <f>I6-I8</f>
        <v>0</v>
      </c>
      <c r="J9" s="142">
        <f>IF(G9=0,0,I9/G9)</f>
        <v>0</v>
      </c>
      <c r="K9" s="143">
        <f>K6-K8</f>
        <v>0</v>
      </c>
      <c r="L9" s="142">
        <f>IF(I9=0,0,K9/I9)</f>
        <v>0</v>
      </c>
      <c r="M9" s="143">
        <f>M6-M8</f>
        <v>0</v>
      </c>
      <c r="N9" s="142">
        <f>IF(K9=0,0,M9/K9)</f>
        <v>0</v>
      </c>
    </row>
    <row r="10" spans="1:14" s="51" customFormat="1" x14ac:dyDescent="0.2">
      <c r="A10" s="65" t="s">
        <v>140</v>
      </c>
      <c r="B10" s="134"/>
      <c r="C10" s="134"/>
      <c r="D10" s="135">
        <f>IF(B10=0,0,C10/B10)</f>
        <v>0</v>
      </c>
      <c r="E10" s="134"/>
      <c r="F10" s="135">
        <f>IF(C10=0,0,E10/C10)</f>
        <v>0</v>
      </c>
      <c r="G10" s="134">
        <f>E10*H9*G13</f>
        <v>0</v>
      </c>
      <c r="H10" s="135">
        <f>IF(E10=0,0,G10/E10)</f>
        <v>0</v>
      </c>
      <c r="I10" s="134">
        <f>G10*J9*I13</f>
        <v>0</v>
      </c>
      <c r="J10" s="135">
        <f>IF(G10=0,0,I10/G10)</f>
        <v>0</v>
      </c>
      <c r="K10" s="134">
        <f>I10*L9*K13</f>
        <v>0</v>
      </c>
      <c r="L10" s="135">
        <f>IF(I10=0,0,K10/I10)</f>
        <v>0</v>
      </c>
      <c r="M10" s="134">
        <f>K10*N9*M13</f>
        <v>0</v>
      </c>
      <c r="N10" s="135">
        <f>IF(K10=0,0,M10/K10)</f>
        <v>0</v>
      </c>
    </row>
    <row r="11" spans="1:14" s="51" customFormat="1" ht="30" x14ac:dyDescent="0.2">
      <c r="A11" s="65" t="s">
        <v>154</v>
      </c>
      <c r="B11" s="134"/>
      <c r="C11" s="134"/>
      <c r="D11" s="135">
        <f>IF(B11=0,0,C11/B11)</f>
        <v>0</v>
      </c>
      <c r="E11" s="134"/>
      <c r="F11" s="135">
        <f>IF(C11=0,0,E11/C11)</f>
        <v>0</v>
      </c>
      <c r="G11" s="134">
        <f>G10*G12</f>
        <v>0</v>
      </c>
      <c r="H11" s="135">
        <f>IF(E11=0,0,G11/E11)</f>
        <v>0</v>
      </c>
      <c r="I11" s="134">
        <f>I10*I12</f>
        <v>0</v>
      </c>
      <c r="J11" s="135">
        <f>IF(G11=0,0,I11/G11)</f>
        <v>0</v>
      </c>
      <c r="K11" s="134">
        <f>K10*K12</f>
        <v>0</v>
      </c>
      <c r="L11" s="135">
        <f>IF(I11=0,0,K11/I11)</f>
        <v>0</v>
      </c>
      <c r="M11" s="134">
        <f>M10*M12</f>
        <v>0</v>
      </c>
      <c r="N11" s="135">
        <f>IF(K11=0,0,M11/K11)</f>
        <v>0</v>
      </c>
    </row>
    <row r="12" spans="1:14" s="51" customFormat="1" ht="30" x14ac:dyDescent="0.2">
      <c r="A12" s="141" t="s">
        <v>138</v>
      </c>
      <c r="B12" s="140">
        <f>IF(B10=0,0,B11/B10)</f>
        <v>0</v>
      </c>
      <c r="C12" s="140">
        <f>IF(C10=0,0,C11/C10)</f>
        <v>0</v>
      </c>
      <c r="D12" s="134" t="s">
        <v>13</v>
      </c>
      <c r="E12" s="140">
        <f>IF(E10=0,0,E11/E10)</f>
        <v>0</v>
      </c>
      <c r="F12" s="134" t="s">
        <v>13</v>
      </c>
      <c r="G12" s="140">
        <f>AVERAGE(B12,C12,E12)</f>
        <v>0</v>
      </c>
      <c r="H12" s="134" t="s">
        <v>13</v>
      </c>
      <c r="I12" s="140">
        <f>G12</f>
        <v>0</v>
      </c>
      <c r="J12" s="134" t="s">
        <v>13</v>
      </c>
      <c r="K12" s="140">
        <f>I12</f>
        <v>0</v>
      </c>
      <c r="L12" s="134" t="s">
        <v>13</v>
      </c>
      <c r="M12" s="140">
        <f>K12</f>
        <v>0</v>
      </c>
      <c r="N12" s="134" t="s">
        <v>13</v>
      </c>
    </row>
    <row r="13" spans="1:14" s="51" customFormat="1" ht="30" x14ac:dyDescent="0.2">
      <c r="A13" s="43" t="s">
        <v>137</v>
      </c>
      <c r="B13" s="139" t="s">
        <v>13</v>
      </c>
      <c r="C13" s="139" t="s">
        <v>13</v>
      </c>
      <c r="D13" s="139" t="s">
        <v>13</v>
      </c>
      <c r="E13" s="139" t="s">
        <v>13</v>
      </c>
      <c r="F13" s="139" t="s">
        <v>13</v>
      </c>
      <c r="G13" s="139"/>
      <c r="H13" s="139" t="s">
        <v>13</v>
      </c>
      <c r="I13" s="139"/>
      <c r="J13" s="139" t="s">
        <v>13</v>
      </c>
      <c r="K13" s="139"/>
      <c r="L13" s="139" t="s">
        <v>13</v>
      </c>
      <c r="M13" s="139"/>
      <c r="N13" s="139" t="s">
        <v>13</v>
      </c>
    </row>
    <row r="14" spans="1:14" s="51" customFormat="1" x14ac:dyDescent="0.2">
      <c r="A14" s="55" t="s">
        <v>70</v>
      </c>
      <c r="B14" s="57">
        <f>IF(B23=0,0,B24/B23)</f>
        <v>0</v>
      </c>
      <c r="C14" s="57">
        <f>IF(C23=0,0,C24/C23)</f>
        <v>0</v>
      </c>
      <c r="D14" s="134" t="s">
        <v>13</v>
      </c>
      <c r="E14" s="57">
        <f>IF(E23=0,0,E24/E23)</f>
        <v>0</v>
      </c>
      <c r="F14" s="134" t="s">
        <v>13</v>
      </c>
      <c r="G14" s="18">
        <f>IF(AVERAGE(B14,C14,E14)&gt;1,1,AVERAGE(B14,C14,E14))</f>
        <v>0</v>
      </c>
      <c r="H14" s="134" t="s">
        <v>13</v>
      </c>
      <c r="I14" s="18">
        <f>G14</f>
        <v>0</v>
      </c>
      <c r="J14" s="134" t="s">
        <v>13</v>
      </c>
      <c r="K14" s="18">
        <f>I14</f>
        <v>0</v>
      </c>
      <c r="L14" s="134" t="s">
        <v>13</v>
      </c>
      <c r="M14" s="18">
        <f>K14</f>
        <v>0</v>
      </c>
      <c r="N14" s="134" t="s">
        <v>13</v>
      </c>
    </row>
    <row r="15" spans="1:14" s="51" customFormat="1" x14ac:dyDescent="0.2">
      <c r="A15" s="65" t="s">
        <v>5</v>
      </c>
      <c r="B15" s="134" t="s">
        <v>13</v>
      </c>
      <c r="C15" s="134" t="s">
        <v>13</v>
      </c>
      <c r="D15" s="134" t="s">
        <v>13</v>
      </c>
      <c r="E15" s="134" t="s">
        <v>13</v>
      </c>
      <c r="F15" s="134" t="s">
        <v>13</v>
      </c>
      <c r="G15" s="134">
        <f>G11*G14</f>
        <v>0</v>
      </c>
      <c r="H15" s="134" t="s">
        <v>13</v>
      </c>
      <c r="I15" s="134">
        <f>I11*I14</f>
        <v>0</v>
      </c>
      <c r="J15" s="134" t="s">
        <v>13</v>
      </c>
      <c r="K15" s="134">
        <f>K11*K14</f>
        <v>0</v>
      </c>
      <c r="L15" s="134" t="s">
        <v>13</v>
      </c>
      <c r="M15" s="134">
        <f>M11*M14</f>
        <v>0</v>
      </c>
      <c r="N15" s="134" t="s">
        <v>13</v>
      </c>
    </row>
    <row r="16" spans="1:14" s="35" customFormat="1" ht="28.5" x14ac:dyDescent="0.2">
      <c r="A16" s="54" t="s">
        <v>6</v>
      </c>
      <c r="B16" s="138" t="s">
        <v>13</v>
      </c>
      <c r="C16" s="138" t="s">
        <v>13</v>
      </c>
      <c r="D16" s="138" t="s">
        <v>13</v>
      </c>
      <c r="E16" s="138" t="s">
        <v>13</v>
      </c>
      <c r="F16" s="138" t="s">
        <v>13</v>
      </c>
      <c r="G16" s="29">
        <f>G17+G18+G19+G20+G21+G22</f>
        <v>0</v>
      </c>
      <c r="H16" s="138" t="s">
        <v>13</v>
      </c>
      <c r="I16" s="29">
        <f>I17+I18+I19+I20+I21+I22</f>
        <v>0</v>
      </c>
      <c r="J16" s="138" t="s">
        <v>13</v>
      </c>
      <c r="K16" s="29">
        <f>K17+K18+K19+K20+K21+K22</f>
        <v>0</v>
      </c>
      <c r="L16" s="138" t="s">
        <v>13</v>
      </c>
      <c r="M16" s="29">
        <f>M17+M18+M19+M20+M21+M22</f>
        <v>0</v>
      </c>
      <c r="N16" s="138" t="s">
        <v>13</v>
      </c>
    </row>
    <row r="17" spans="1:14" s="35" customFormat="1" ht="30" x14ac:dyDescent="0.2">
      <c r="A17" s="137" t="s">
        <v>10</v>
      </c>
      <c r="B17" s="134" t="s">
        <v>13</v>
      </c>
      <c r="C17" s="134" t="s">
        <v>13</v>
      </c>
      <c r="D17" s="134" t="s">
        <v>13</v>
      </c>
      <c r="E17" s="134" t="s">
        <v>13</v>
      </c>
      <c r="F17" s="134" t="s">
        <v>13</v>
      </c>
      <c r="G17" s="136"/>
      <c r="H17" s="134" t="s">
        <v>13</v>
      </c>
      <c r="I17" s="136"/>
      <c r="J17" s="134" t="s">
        <v>13</v>
      </c>
      <c r="K17" s="136"/>
      <c r="L17" s="134" t="s">
        <v>13</v>
      </c>
      <c r="M17" s="136"/>
      <c r="N17" s="134" t="s">
        <v>13</v>
      </c>
    </row>
    <row r="18" spans="1:14" s="35" customFormat="1" ht="30" x14ac:dyDescent="0.2">
      <c r="A18" s="137" t="s">
        <v>11</v>
      </c>
      <c r="B18" s="134" t="s">
        <v>13</v>
      </c>
      <c r="C18" s="134" t="s">
        <v>13</v>
      </c>
      <c r="D18" s="134" t="s">
        <v>13</v>
      </c>
      <c r="E18" s="134" t="s">
        <v>13</v>
      </c>
      <c r="F18" s="134" t="s">
        <v>13</v>
      </c>
      <c r="G18" s="136"/>
      <c r="H18" s="134" t="s">
        <v>13</v>
      </c>
      <c r="I18" s="136"/>
      <c r="J18" s="134" t="s">
        <v>13</v>
      </c>
      <c r="K18" s="136"/>
      <c r="L18" s="134" t="s">
        <v>13</v>
      </c>
      <c r="M18" s="136"/>
      <c r="N18" s="134" t="s">
        <v>13</v>
      </c>
    </row>
    <row r="19" spans="1:14" s="35" customFormat="1" x14ac:dyDescent="0.2">
      <c r="A19" s="137" t="s">
        <v>8</v>
      </c>
      <c r="B19" s="134" t="s">
        <v>13</v>
      </c>
      <c r="C19" s="134" t="s">
        <v>13</v>
      </c>
      <c r="D19" s="134" t="s">
        <v>13</v>
      </c>
      <c r="E19" s="134" t="s">
        <v>13</v>
      </c>
      <c r="F19" s="134" t="s">
        <v>13</v>
      </c>
      <c r="G19" s="136"/>
      <c r="H19" s="134" t="s">
        <v>13</v>
      </c>
      <c r="I19" s="136"/>
      <c r="J19" s="134" t="s">
        <v>13</v>
      </c>
      <c r="K19" s="136"/>
      <c r="L19" s="134" t="s">
        <v>13</v>
      </c>
      <c r="M19" s="136"/>
      <c r="N19" s="134" t="s">
        <v>13</v>
      </c>
    </row>
    <row r="20" spans="1:14" s="35" customFormat="1" ht="30" x14ac:dyDescent="0.2">
      <c r="A20" s="137" t="s">
        <v>136</v>
      </c>
      <c r="B20" s="134" t="s">
        <v>13</v>
      </c>
      <c r="C20" s="134" t="s">
        <v>13</v>
      </c>
      <c r="D20" s="134" t="s">
        <v>13</v>
      </c>
      <c r="E20" s="134" t="s">
        <v>13</v>
      </c>
      <c r="F20" s="134" t="s">
        <v>13</v>
      </c>
      <c r="G20" s="136"/>
      <c r="H20" s="134" t="s">
        <v>13</v>
      </c>
      <c r="I20" s="136"/>
      <c r="J20" s="134" t="s">
        <v>13</v>
      </c>
      <c r="K20" s="136"/>
      <c r="L20" s="134" t="s">
        <v>13</v>
      </c>
      <c r="M20" s="136"/>
      <c r="N20" s="134" t="s">
        <v>13</v>
      </c>
    </row>
    <row r="21" spans="1:14" s="35" customFormat="1" x14ac:dyDescent="0.2">
      <c r="A21" s="137" t="s">
        <v>50</v>
      </c>
      <c r="B21" s="134" t="s">
        <v>13</v>
      </c>
      <c r="C21" s="134" t="s">
        <v>13</v>
      </c>
      <c r="D21" s="134" t="s">
        <v>13</v>
      </c>
      <c r="E21" s="134" t="s">
        <v>13</v>
      </c>
      <c r="F21" s="134" t="s">
        <v>13</v>
      </c>
      <c r="G21" s="136"/>
      <c r="H21" s="134" t="s">
        <v>13</v>
      </c>
      <c r="I21" s="136"/>
      <c r="J21" s="134" t="s">
        <v>13</v>
      </c>
      <c r="K21" s="136"/>
      <c r="L21" s="134" t="s">
        <v>13</v>
      </c>
      <c r="M21" s="136"/>
      <c r="N21" s="134" t="s">
        <v>13</v>
      </c>
    </row>
    <row r="22" spans="1:14" s="35" customFormat="1" ht="30" x14ac:dyDescent="0.2">
      <c r="A22" s="137" t="s">
        <v>135</v>
      </c>
      <c r="B22" s="134" t="s">
        <v>13</v>
      </c>
      <c r="C22" s="134" t="s">
        <v>13</v>
      </c>
      <c r="D22" s="134" t="s">
        <v>13</v>
      </c>
      <c r="E22" s="134" t="s">
        <v>13</v>
      </c>
      <c r="F22" s="134" t="s">
        <v>13</v>
      </c>
      <c r="G22" s="136"/>
      <c r="H22" s="134" t="s">
        <v>13</v>
      </c>
      <c r="I22" s="136"/>
      <c r="J22" s="134" t="s">
        <v>13</v>
      </c>
      <c r="K22" s="136"/>
      <c r="L22" s="134" t="s">
        <v>13</v>
      </c>
      <c r="M22" s="136"/>
      <c r="N22" s="134" t="s">
        <v>13</v>
      </c>
    </row>
    <row r="23" spans="1:14" s="35" customFormat="1" x14ac:dyDescent="0.2">
      <c r="A23" s="65" t="s">
        <v>26</v>
      </c>
      <c r="B23" s="136"/>
      <c r="C23" s="136"/>
      <c r="D23" s="135">
        <f>IF(B23=0,0,C23/B23)</f>
        <v>0</v>
      </c>
      <c r="E23" s="136"/>
      <c r="F23" s="135">
        <f>IF(C23=0,0,E23/C23)</f>
        <v>0</v>
      </c>
      <c r="G23" s="134" t="s">
        <v>13</v>
      </c>
      <c r="H23" s="134" t="s">
        <v>13</v>
      </c>
      <c r="I23" s="134" t="s">
        <v>13</v>
      </c>
      <c r="J23" s="134" t="s">
        <v>13</v>
      </c>
      <c r="K23" s="134" t="s">
        <v>13</v>
      </c>
      <c r="L23" s="134" t="s">
        <v>13</v>
      </c>
      <c r="M23" s="134" t="s">
        <v>13</v>
      </c>
      <c r="N23" s="134" t="s">
        <v>13</v>
      </c>
    </row>
    <row r="24" spans="1:14" s="51" customFormat="1" x14ac:dyDescent="0.2">
      <c r="A24" s="133" t="s">
        <v>25</v>
      </c>
      <c r="B24" s="132"/>
      <c r="C24" s="132"/>
      <c r="D24" s="130">
        <f>IF(B24=0,0,C24/B24)</f>
        <v>0</v>
      </c>
      <c r="E24" s="132"/>
      <c r="F24" s="130">
        <f>IF(C24=0,0,E24/C24)</f>
        <v>0</v>
      </c>
      <c r="G24" s="131">
        <f>ROUND(G15+G16,0)</f>
        <v>0</v>
      </c>
      <c r="H24" s="130">
        <f>IF(E24=0,0,G24/E24)</f>
        <v>0</v>
      </c>
      <c r="I24" s="131">
        <f>ROUND(I15+I16,0)</f>
        <v>0</v>
      </c>
      <c r="J24" s="130">
        <f>IF(G24=0,0,I24/G24)</f>
        <v>0</v>
      </c>
      <c r="K24" s="131">
        <f>ROUND(K15+K16,0)</f>
        <v>0</v>
      </c>
      <c r="L24" s="130">
        <f>IF(I24=0,0,K24/I24)</f>
        <v>0</v>
      </c>
      <c r="M24" s="131">
        <f>ROUND(M15+M16,0)</f>
        <v>0</v>
      </c>
      <c r="N24" s="130">
        <f>IF(K24=0,0,M24/K24)</f>
        <v>0</v>
      </c>
    </row>
    <row r="26" spans="1:14" x14ac:dyDescent="0.2">
      <c r="A26" s="129" t="s">
        <v>134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8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pane ySplit="5" topLeftCell="A6" activePane="bottomLeft" state="frozen"/>
      <selection pane="bottomLeft" activeCell="F9" sqref="F9"/>
    </sheetView>
  </sheetViews>
  <sheetFormatPr defaultRowHeight="15.75" x14ac:dyDescent="0.2"/>
  <cols>
    <col min="1" max="1" width="45.85546875" style="150" customWidth="1"/>
    <col min="2" max="3" width="15.42578125" style="150" customWidth="1"/>
    <col min="4" max="4" width="10.7109375" style="150" customWidth="1"/>
    <col min="5" max="5" width="15.42578125" style="149" customWidth="1"/>
    <col min="6" max="6" width="10.7109375" style="149" customWidth="1"/>
    <col min="7" max="7" width="13.28515625" style="148" customWidth="1"/>
    <col min="8" max="8" width="10.7109375" style="148" customWidth="1"/>
    <col min="9" max="9" width="14.85546875" style="147" customWidth="1"/>
    <col min="10" max="10" width="10.7109375" style="147" customWidth="1"/>
    <col min="11" max="11" width="15.85546875" style="147" customWidth="1"/>
    <col min="12" max="12" width="10.7109375" style="147" customWidth="1"/>
    <col min="13" max="13" width="15.5703125" style="147" customWidth="1"/>
    <col min="14" max="14" width="10.7109375" style="147" customWidth="1"/>
    <col min="15" max="16384" width="9.140625" style="147"/>
  </cols>
  <sheetData>
    <row r="1" spans="1:14" s="148" customFormat="1" x14ac:dyDescent="0.2">
      <c r="A1" s="503">
        <v>111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2" spans="1:14" s="148" customFormat="1" ht="27.75" customHeight="1" x14ac:dyDescent="0.2">
      <c r="A2" s="150"/>
      <c r="B2" s="150"/>
      <c r="C2" s="150"/>
      <c r="D2" s="150"/>
      <c r="M2" s="501" t="s">
        <v>172</v>
      </c>
      <c r="N2" s="501"/>
    </row>
    <row r="3" spans="1:14" s="148" customFormat="1" ht="18.75" x14ac:dyDescent="0.2">
      <c r="A3" s="502" t="s">
        <v>171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</row>
    <row r="4" spans="1:14" s="148" customFormat="1" x14ac:dyDescent="0.2">
      <c r="A4" s="187"/>
      <c r="B4" s="187"/>
      <c r="C4" s="187"/>
      <c r="D4" s="187"/>
      <c r="E4" s="187"/>
      <c r="F4" s="187"/>
      <c r="N4" s="186" t="s">
        <v>0</v>
      </c>
    </row>
    <row r="5" spans="1:14" s="148" customFormat="1" ht="42.75" x14ac:dyDescent="0.2">
      <c r="A5" s="158" t="s">
        <v>1</v>
      </c>
      <c r="B5" s="185" t="s">
        <v>28</v>
      </c>
      <c r="C5" s="185" t="s">
        <v>29</v>
      </c>
      <c r="D5" s="185" t="s">
        <v>27</v>
      </c>
      <c r="E5" s="185" t="s">
        <v>30</v>
      </c>
      <c r="F5" s="185" t="s">
        <v>27</v>
      </c>
      <c r="G5" s="185" t="s">
        <v>21</v>
      </c>
      <c r="H5" s="185" t="s">
        <v>27</v>
      </c>
      <c r="I5" s="185" t="s">
        <v>22</v>
      </c>
      <c r="J5" s="185" t="s">
        <v>27</v>
      </c>
      <c r="K5" s="185" t="s">
        <v>23</v>
      </c>
      <c r="L5" s="185" t="s">
        <v>27</v>
      </c>
      <c r="M5" s="185" t="s">
        <v>24</v>
      </c>
      <c r="N5" s="185" t="s">
        <v>27</v>
      </c>
    </row>
    <row r="6" spans="1:14" s="148" customFormat="1" x14ac:dyDescent="0.2">
      <c r="A6" s="169" t="s">
        <v>164</v>
      </c>
      <c r="B6" s="166"/>
      <c r="C6" s="166"/>
      <c r="D6" s="135">
        <f t="shared" ref="D6:D11" si="0">IF(B6=0,0,C6/B6)</f>
        <v>0</v>
      </c>
      <c r="E6" s="166"/>
      <c r="F6" s="135">
        <f t="shared" ref="F6:F11" si="1">IF(C6=0,0,E6/C6)</f>
        <v>0</v>
      </c>
      <c r="G6" s="166"/>
      <c r="H6" s="135">
        <f t="shared" ref="H6:H11" si="2">IF(E6=0,0,G6/E6)</f>
        <v>0</v>
      </c>
      <c r="I6" s="166"/>
      <c r="J6" s="135">
        <f t="shared" ref="J6:J11" si="3">IF(G6=0,0,I6/G6)</f>
        <v>0</v>
      </c>
      <c r="K6" s="166"/>
      <c r="L6" s="135">
        <f t="shared" ref="L6:L11" si="4">IF(I6=0,0,K6/I6)</f>
        <v>0</v>
      </c>
      <c r="M6" s="166"/>
      <c r="N6" s="135">
        <f t="shared" ref="N6:N11" si="5">IF(K6=0,0,M6/K6)</f>
        <v>0</v>
      </c>
    </row>
    <row r="7" spans="1:14" s="148" customFormat="1" x14ac:dyDescent="0.2">
      <c r="A7" s="167" t="s">
        <v>162</v>
      </c>
      <c r="B7" s="166"/>
      <c r="C7" s="166"/>
      <c r="D7" s="135">
        <f t="shared" si="0"/>
        <v>0</v>
      </c>
      <c r="E7" s="166"/>
      <c r="F7" s="135">
        <f t="shared" si="1"/>
        <v>0</v>
      </c>
      <c r="G7" s="166"/>
      <c r="H7" s="135">
        <f t="shared" si="2"/>
        <v>0</v>
      </c>
      <c r="I7" s="166"/>
      <c r="J7" s="135">
        <f t="shared" si="3"/>
        <v>0</v>
      </c>
      <c r="K7" s="166"/>
      <c r="L7" s="135">
        <f t="shared" si="4"/>
        <v>0</v>
      </c>
      <c r="M7" s="166"/>
      <c r="N7" s="135">
        <f t="shared" si="5"/>
        <v>0</v>
      </c>
    </row>
    <row r="8" spans="1:14" s="148" customFormat="1" x14ac:dyDescent="0.2">
      <c r="A8" s="167" t="s">
        <v>161</v>
      </c>
      <c r="B8" s="166">
        <f>B6-B7</f>
        <v>0</v>
      </c>
      <c r="C8" s="166">
        <f>C6-C7</f>
        <v>0</v>
      </c>
      <c r="D8" s="135">
        <f t="shared" si="0"/>
        <v>0</v>
      </c>
      <c r="E8" s="166">
        <f>E6-E7</f>
        <v>0</v>
      </c>
      <c r="F8" s="135">
        <f t="shared" si="1"/>
        <v>0</v>
      </c>
      <c r="G8" s="166">
        <f>G6-G7</f>
        <v>0</v>
      </c>
      <c r="H8" s="135">
        <f t="shared" si="2"/>
        <v>0</v>
      </c>
      <c r="I8" s="166">
        <f>I6-I7</f>
        <v>0</v>
      </c>
      <c r="J8" s="135">
        <f t="shared" si="3"/>
        <v>0</v>
      </c>
      <c r="K8" s="166">
        <f>K6-K7</f>
        <v>0</v>
      </c>
      <c r="L8" s="135">
        <f t="shared" si="4"/>
        <v>0</v>
      </c>
      <c r="M8" s="166">
        <f>M6-M7</f>
        <v>0</v>
      </c>
      <c r="N8" s="135">
        <f t="shared" si="5"/>
        <v>0</v>
      </c>
    </row>
    <row r="9" spans="1:14" s="148" customFormat="1" ht="45" x14ac:dyDescent="0.2">
      <c r="A9" s="168" t="s">
        <v>163</v>
      </c>
      <c r="B9" s="166"/>
      <c r="C9" s="166"/>
      <c r="D9" s="135">
        <f t="shared" si="0"/>
        <v>0</v>
      </c>
      <c r="E9" s="166"/>
      <c r="F9" s="135">
        <f t="shared" si="1"/>
        <v>0</v>
      </c>
      <c r="G9" s="166"/>
      <c r="H9" s="135">
        <f t="shared" si="2"/>
        <v>0</v>
      </c>
      <c r="I9" s="166"/>
      <c r="J9" s="135">
        <f t="shared" si="3"/>
        <v>0</v>
      </c>
      <c r="K9" s="166"/>
      <c r="L9" s="135">
        <f t="shared" si="4"/>
        <v>0</v>
      </c>
      <c r="M9" s="166"/>
      <c r="N9" s="135">
        <f t="shared" si="5"/>
        <v>0</v>
      </c>
    </row>
    <row r="10" spans="1:14" s="148" customFormat="1" x14ac:dyDescent="0.2">
      <c r="A10" s="167" t="s">
        <v>162</v>
      </c>
      <c r="B10" s="166"/>
      <c r="C10" s="166"/>
      <c r="D10" s="135">
        <f t="shared" si="0"/>
        <v>0</v>
      </c>
      <c r="E10" s="166"/>
      <c r="F10" s="135">
        <f t="shared" si="1"/>
        <v>0</v>
      </c>
      <c r="G10" s="166"/>
      <c r="H10" s="135">
        <f t="shared" si="2"/>
        <v>0</v>
      </c>
      <c r="I10" s="166"/>
      <c r="J10" s="135">
        <f t="shared" si="3"/>
        <v>0</v>
      </c>
      <c r="K10" s="166"/>
      <c r="L10" s="135">
        <f t="shared" si="4"/>
        <v>0</v>
      </c>
      <c r="M10" s="166"/>
      <c r="N10" s="135">
        <f t="shared" si="5"/>
        <v>0</v>
      </c>
    </row>
    <row r="11" spans="1:14" s="148" customFormat="1" x14ac:dyDescent="0.2">
      <c r="A11" s="167" t="s">
        <v>161</v>
      </c>
      <c r="B11" s="166">
        <f>B9-B10</f>
        <v>0</v>
      </c>
      <c r="C11" s="166">
        <f>C9-C10</f>
        <v>0</v>
      </c>
      <c r="D11" s="135">
        <f t="shared" si="0"/>
        <v>0</v>
      </c>
      <c r="E11" s="166">
        <f>E9-E10</f>
        <v>0</v>
      </c>
      <c r="F11" s="135">
        <f t="shared" si="1"/>
        <v>0</v>
      </c>
      <c r="G11" s="166">
        <f>G9-G10</f>
        <v>0</v>
      </c>
      <c r="H11" s="135">
        <f t="shared" si="2"/>
        <v>0</v>
      </c>
      <c r="I11" s="166">
        <f>I9-I10</f>
        <v>0</v>
      </c>
      <c r="J11" s="135">
        <f t="shared" si="3"/>
        <v>0</v>
      </c>
      <c r="K11" s="166">
        <f>K9-K10</f>
        <v>0</v>
      </c>
      <c r="L11" s="135">
        <f t="shared" si="4"/>
        <v>0</v>
      </c>
      <c r="M11" s="166">
        <f>M9-M10</f>
        <v>0</v>
      </c>
      <c r="N11" s="135">
        <f t="shared" si="5"/>
        <v>0</v>
      </c>
    </row>
    <row r="12" spans="1:14" s="148" customFormat="1" x14ac:dyDescent="0.2">
      <c r="A12" s="184" t="s">
        <v>170</v>
      </c>
      <c r="B12" s="182"/>
      <c r="C12" s="182"/>
      <c r="D12" s="183"/>
      <c r="E12" s="182"/>
      <c r="F12" s="183"/>
      <c r="G12" s="182"/>
      <c r="H12" s="183"/>
      <c r="I12" s="182"/>
      <c r="J12" s="183"/>
      <c r="K12" s="182"/>
      <c r="L12" s="183"/>
      <c r="M12" s="182"/>
      <c r="N12" s="181"/>
    </row>
    <row r="13" spans="1:14" s="148" customFormat="1" ht="30" x14ac:dyDescent="0.2">
      <c r="A13" s="173" t="s">
        <v>169</v>
      </c>
      <c r="B13" s="171"/>
      <c r="C13" s="171"/>
      <c r="D13" s="172"/>
      <c r="E13" s="171"/>
      <c r="F13" s="172"/>
      <c r="G13" s="171"/>
      <c r="H13" s="172"/>
      <c r="I13" s="171"/>
      <c r="J13" s="172"/>
      <c r="K13" s="171"/>
      <c r="L13" s="172"/>
      <c r="M13" s="171"/>
      <c r="N13" s="170"/>
    </row>
    <row r="14" spans="1:14" s="174" customFormat="1" x14ac:dyDescent="0.2">
      <c r="A14" s="160" t="s">
        <v>164</v>
      </c>
      <c r="B14" s="179"/>
      <c r="C14" s="166"/>
      <c r="D14" s="135">
        <f t="shared" ref="D14:D19" si="6">IF(B14=0,0,C14/B14)</f>
        <v>0</v>
      </c>
      <c r="E14" s="166"/>
      <c r="F14" s="135">
        <f t="shared" ref="F14:F19" si="7">IF(C14=0,0,E14/C14)</f>
        <v>0</v>
      </c>
      <c r="G14" s="166"/>
      <c r="H14" s="135">
        <f t="shared" ref="H14:H19" si="8">IF(E14=0,0,G14/E14)</f>
        <v>0</v>
      </c>
      <c r="I14" s="166"/>
      <c r="J14" s="135">
        <f t="shared" ref="J14:J19" si="9">IF(G14=0,0,I14/G14)</f>
        <v>0</v>
      </c>
      <c r="K14" s="166"/>
      <c r="L14" s="135">
        <f t="shared" ref="L14:L19" si="10">IF(I14=0,0,K14/I14)</f>
        <v>0</v>
      </c>
      <c r="M14" s="166"/>
      <c r="N14" s="135">
        <f t="shared" ref="N14:N19" si="11">IF(K14=0,0,M14/K14)</f>
        <v>0</v>
      </c>
    </row>
    <row r="15" spans="1:14" s="174" customFormat="1" x14ac:dyDescent="0.2">
      <c r="A15" s="180" t="s">
        <v>162</v>
      </c>
      <c r="B15" s="179"/>
      <c r="C15" s="166"/>
      <c r="D15" s="135">
        <f t="shared" si="6"/>
        <v>0</v>
      </c>
      <c r="E15" s="166"/>
      <c r="F15" s="135">
        <f t="shared" si="7"/>
        <v>0</v>
      </c>
      <c r="G15" s="166"/>
      <c r="H15" s="135">
        <f t="shared" si="8"/>
        <v>0</v>
      </c>
      <c r="I15" s="166"/>
      <c r="J15" s="135">
        <f t="shared" si="9"/>
        <v>0</v>
      </c>
      <c r="K15" s="166"/>
      <c r="L15" s="135">
        <f t="shared" si="10"/>
        <v>0</v>
      </c>
      <c r="M15" s="166"/>
      <c r="N15" s="135">
        <f t="shared" si="11"/>
        <v>0</v>
      </c>
    </row>
    <row r="16" spans="1:14" s="174" customFormat="1" x14ac:dyDescent="0.2">
      <c r="A16" s="180" t="s">
        <v>161</v>
      </c>
      <c r="B16" s="179">
        <f>B14-B15</f>
        <v>0</v>
      </c>
      <c r="C16" s="166">
        <f>C14-C15</f>
        <v>0</v>
      </c>
      <c r="D16" s="135">
        <f t="shared" si="6"/>
        <v>0</v>
      </c>
      <c r="E16" s="166">
        <f>E14-E15</f>
        <v>0</v>
      </c>
      <c r="F16" s="135">
        <f t="shared" si="7"/>
        <v>0</v>
      </c>
      <c r="G16" s="166">
        <f>G14-G15</f>
        <v>0</v>
      </c>
      <c r="H16" s="135">
        <f t="shared" si="8"/>
        <v>0</v>
      </c>
      <c r="I16" s="166">
        <f>I14-I15</f>
        <v>0</v>
      </c>
      <c r="J16" s="135">
        <f t="shared" si="9"/>
        <v>0</v>
      </c>
      <c r="K16" s="166">
        <f>K14-K15</f>
        <v>0</v>
      </c>
      <c r="L16" s="135">
        <f t="shared" si="10"/>
        <v>0</v>
      </c>
      <c r="M16" s="166">
        <f>M14-M15</f>
        <v>0</v>
      </c>
      <c r="N16" s="135">
        <f t="shared" si="11"/>
        <v>0</v>
      </c>
    </row>
    <row r="17" spans="1:14" s="174" customFormat="1" ht="45" x14ac:dyDescent="0.2">
      <c r="A17" s="160" t="s">
        <v>163</v>
      </c>
      <c r="B17" s="179"/>
      <c r="C17" s="166"/>
      <c r="D17" s="135">
        <f t="shared" si="6"/>
        <v>0</v>
      </c>
      <c r="E17" s="166"/>
      <c r="F17" s="135">
        <f t="shared" si="7"/>
        <v>0</v>
      </c>
      <c r="G17" s="166">
        <f>E17*G21*H14</f>
        <v>0</v>
      </c>
      <c r="H17" s="135">
        <f t="shared" si="8"/>
        <v>0</v>
      </c>
      <c r="I17" s="166">
        <f>G17*I21*J14</f>
        <v>0</v>
      </c>
      <c r="J17" s="135">
        <f t="shared" si="9"/>
        <v>0</v>
      </c>
      <c r="K17" s="166">
        <f>I17*K21*L14</f>
        <v>0</v>
      </c>
      <c r="L17" s="135">
        <f t="shared" si="10"/>
        <v>0</v>
      </c>
      <c r="M17" s="166">
        <f>K17*M21*N14</f>
        <v>0</v>
      </c>
      <c r="N17" s="135">
        <f t="shared" si="11"/>
        <v>0</v>
      </c>
    </row>
    <row r="18" spans="1:14" s="174" customFormat="1" x14ac:dyDescent="0.2">
      <c r="A18" s="180" t="s">
        <v>162</v>
      </c>
      <c r="B18" s="179"/>
      <c r="C18" s="166"/>
      <c r="D18" s="135">
        <f t="shared" si="6"/>
        <v>0</v>
      </c>
      <c r="E18" s="166"/>
      <c r="F18" s="135">
        <f t="shared" si="7"/>
        <v>0</v>
      </c>
      <c r="G18" s="166">
        <f>E18*H15</f>
        <v>0</v>
      </c>
      <c r="H18" s="135">
        <f t="shared" si="8"/>
        <v>0</v>
      </c>
      <c r="I18" s="166">
        <f>G18*J15</f>
        <v>0</v>
      </c>
      <c r="J18" s="135">
        <f t="shared" si="9"/>
        <v>0</v>
      </c>
      <c r="K18" s="166">
        <f>I18*L15</f>
        <v>0</v>
      </c>
      <c r="L18" s="135">
        <f t="shared" si="10"/>
        <v>0</v>
      </c>
      <c r="M18" s="166">
        <f>K18*N15</f>
        <v>0</v>
      </c>
      <c r="N18" s="135">
        <f t="shared" si="11"/>
        <v>0</v>
      </c>
    </row>
    <row r="19" spans="1:14" s="174" customFormat="1" x14ac:dyDescent="0.2">
      <c r="A19" s="180" t="s">
        <v>161</v>
      </c>
      <c r="B19" s="179">
        <f>B17-B18</f>
        <v>0</v>
      </c>
      <c r="C19" s="166">
        <f>C17-C18</f>
        <v>0</v>
      </c>
      <c r="D19" s="135">
        <f t="shared" si="6"/>
        <v>0</v>
      </c>
      <c r="E19" s="166">
        <f>E17-E18</f>
        <v>0</v>
      </c>
      <c r="F19" s="135">
        <f t="shared" si="7"/>
        <v>0</v>
      </c>
      <c r="G19" s="166">
        <f>G17-G18</f>
        <v>0</v>
      </c>
      <c r="H19" s="135">
        <f t="shared" si="8"/>
        <v>0</v>
      </c>
      <c r="I19" s="166">
        <f>I17-I18</f>
        <v>0</v>
      </c>
      <c r="J19" s="135">
        <f t="shared" si="9"/>
        <v>0</v>
      </c>
      <c r="K19" s="166">
        <f>K17-K18</f>
        <v>0</v>
      </c>
      <c r="L19" s="135">
        <f t="shared" si="10"/>
        <v>0</v>
      </c>
      <c r="M19" s="166">
        <f>M17-M18</f>
        <v>0</v>
      </c>
      <c r="N19" s="135">
        <f t="shared" si="11"/>
        <v>0</v>
      </c>
    </row>
    <row r="20" spans="1:14" s="174" customFormat="1" ht="30" x14ac:dyDescent="0.2">
      <c r="A20" s="141" t="s">
        <v>138</v>
      </c>
      <c r="B20" s="177">
        <f>IF(B19=0,0,B22/B19)</f>
        <v>0</v>
      </c>
      <c r="C20" s="140">
        <f>IF(C19=0,0,C22/C19)</f>
        <v>0</v>
      </c>
      <c r="D20" s="134" t="s">
        <v>13</v>
      </c>
      <c r="E20" s="140">
        <f>IF(E19=0,0,E22/E19)</f>
        <v>0</v>
      </c>
      <c r="F20" s="134" t="s">
        <v>13</v>
      </c>
      <c r="G20" s="140">
        <f>AVERAGE(B20,C20,E20)</f>
        <v>0</v>
      </c>
      <c r="H20" s="134" t="s">
        <v>13</v>
      </c>
      <c r="I20" s="140">
        <f>G20</f>
        <v>0</v>
      </c>
      <c r="J20" s="134" t="s">
        <v>13</v>
      </c>
      <c r="K20" s="140">
        <f>I20</f>
        <v>0</v>
      </c>
      <c r="L20" s="134" t="s">
        <v>13</v>
      </c>
      <c r="M20" s="140">
        <f>K20</f>
        <v>0</v>
      </c>
      <c r="N20" s="134" t="s">
        <v>13</v>
      </c>
    </row>
    <row r="21" spans="1:14" s="176" customFormat="1" x14ac:dyDescent="0.2">
      <c r="A21" s="178" t="s">
        <v>168</v>
      </c>
      <c r="B21" s="177" t="s">
        <v>13</v>
      </c>
      <c r="C21" s="140" t="s">
        <v>13</v>
      </c>
      <c r="D21" s="164" t="s">
        <v>13</v>
      </c>
      <c r="E21" s="140" t="s">
        <v>13</v>
      </c>
      <c r="F21" s="164" t="s">
        <v>13</v>
      </c>
      <c r="G21" s="18"/>
      <c r="H21" s="164" t="s">
        <v>13</v>
      </c>
      <c r="I21" s="18"/>
      <c r="J21" s="164" t="s">
        <v>13</v>
      </c>
      <c r="K21" s="18"/>
      <c r="L21" s="164" t="s">
        <v>13</v>
      </c>
      <c r="M21" s="18"/>
      <c r="N21" s="164" t="s">
        <v>13</v>
      </c>
    </row>
    <row r="22" spans="1:14" s="174" customFormat="1" x14ac:dyDescent="0.2">
      <c r="A22" s="163" t="s">
        <v>159</v>
      </c>
      <c r="B22" s="175"/>
      <c r="C22" s="162"/>
      <c r="D22" s="161">
        <f>IF(B22=0,0,C22/B22)</f>
        <v>0</v>
      </c>
      <c r="E22" s="162"/>
      <c r="F22" s="161">
        <f>IF(C22=0,0,E22/C22)</f>
        <v>0</v>
      </c>
      <c r="G22" s="162">
        <f>G19*G20</f>
        <v>0</v>
      </c>
      <c r="H22" s="161">
        <f>IF(E22=0,0,G22/E22)</f>
        <v>0</v>
      </c>
      <c r="I22" s="162">
        <f>I19*I20</f>
        <v>0</v>
      </c>
      <c r="J22" s="161">
        <f>IF(G22=0,0,I22/G22)</f>
        <v>0</v>
      </c>
      <c r="K22" s="162">
        <f>K19*K20</f>
        <v>0</v>
      </c>
      <c r="L22" s="161">
        <f>IF(I22=0,0,K22/I22)</f>
        <v>0</v>
      </c>
      <c r="M22" s="162">
        <f>M19*M20</f>
        <v>0</v>
      </c>
      <c r="N22" s="161">
        <f>IF(K22=0,0,M22/K22)</f>
        <v>0</v>
      </c>
    </row>
    <row r="23" spans="1:14" s="148" customFormat="1" ht="30" x14ac:dyDescent="0.2">
      <c r="A23" s="173" t="s">
        <v>167</v>
      </c>
      <c r="B23" s="171"/>
      <c r="C23" s="171"/>
      <c r="D23" s="172"/>
      <c r="E23" s="171"/>
      <c r="F23" s="172"/>
      <c r="G23" s="171"/>
      <c r="H23" s="172"/>
      <c r="I23" s="171"/>
      <c r="J23" s="172"/>
      <c r="K23" s="171"/>
      <c r="L23" s="172"/>
      <c r="M23" s="171"/>
      <c r="N23" s="170"/>
    </row>
    <row r="24" spans="1:14" s="148" customFormat="1" x14ac:dyDescent="0.2">
      <c r="A24" s="169" t="s">
        <v>164</v>
      </c>
      <c r="B24" s="166"/>
      <c r="C24" s="166"/>
      <c r="D24" s="135">
        <f t="shared" ref="D24:D29" si="12">IF(B24=0,0,C24/B24)</f>
        <v>0</v>
      </c>
      <c r="E24" s="166"/>
      <c r="F24" s="135">
        <f t="shared" ref="F24:F29" si="13">IF(C24=0,0,E24/C24)</f>
        <v>0</v>
      </c>
      <c r="G24" s="166"/>
      <c r="H24" s="135">
        <f t="shared" ref="H24:H29" si="14">IF(E24=0,0,G24/E24)</f>
        <v>0</v>
      </c>
      <c r="I24" s="166"/>
      <c r="J24" s="135">
        <f t="shared" ref="J24:J29" si="15">IF(G24=0,0,I24/G24)</f>
        <v>0</v>
      </c>
      <c r="K24" s="166"/>
      <c r="L24" s="135">
        <f t="shared" ref="L24:L29" si="16">IF(I24=0,0,K24/I24)</f>
        <v>0</v>
      </c>
      <c r="M24" s="166"/>
      <c r="N24" s="135">
        <f t="shared" ref="N24:N29" si="17">IF(K24=0,0,M24/K24)</f>
        <v>0</v>
      </c>
    </row>
    <row r="25" spans="1:14" s="148" customFormat="1" x14ac:dyDescent="0.2">
      <c r="A25" s="167" t="s">
        <v>162</v>
      </c>
      <c r="B25" s="166"/>
      <c r="C25" s="166"/>
      <c r="D25" s="135">
        <f t="shared" si="12"/>
        <v>0</v>
      </c>
      <c r="E25" s="166"/>
      <c r="F25" s="135">
        <f t="shared" si="13"/>
        <v>0</v>
      </c>
      <c r="G25" s="166"/>
      <c r="H25" s="135">
        <f t="shared" si="14"/>
        <v>0</v>
      </c>
      <c r="I25" s="166"/>
      <c r="J25" s="135">
        <f t="shared" si="15"/>
        <v>0</v>
      </c>
      <c r="K25" s="166"/>
      <c r="L25" s="135">
        <f t="shared" si="16"/>
        <v>0</v>
      </c>
      <c r="M25" s="166"/>
      <c r="N25" s="135">
        <f t="shared" si="17"/>
        <v>0</v>
      </c>
    </row>
    <row r="26" spans="1:14" s="148" customFormat="1" x14ac:dyDescent="0.2">
      <c r="A26" s="167" t="s">
        <v>161</v>
      </c>
      <c r="B26" s="166">
        <f>B24-B25</f>
        <v>0</v>
      </c>
      <c r="C26" s="166">
        <f>C24-C25</f>
        <v>0</v>
      </c>
      <c r="D26" s="135">
        <f t="shared" si="12"/>
        <v>0</v>
      </c>
      <c r="E26" s="166">
        <f>E24-E25</f>
        <v>0</v>
      </c>
      <c r="F26" s="135">
        <f t="shared" si="13"/>
        <v>0</v>
      </c>
      <c r="G26" s="166">
        <f>G24-G25</f>
        <v>0</v>
      </c>
      <c r="H26" s="135">
        <f t="shared" si="14"/>
        <v>0</v>
      </c>
      <c r="I26" s="166">
        <f>I24-I25</f>
        <v>0</v>
      </c>
      <c r="J26" s="135">
        <f t="shared" si="15"/>
        <v>0</v>
      </c>
      <c r="K26" s="166">
        <f>K24-K25</f>
        <v>0</v>
      </c>
      <c r="L26" s="135">
        <f t="shared" si="16"/>
        <v>0</v>
      </c>
      <c r="M26" s="166">
        <f>M24-M25</f>
        <v>0</v>
      </c>
      <c r="N26" s="135">
        <f t="shared" si="17"/>
        <v>0</v>
      </c>
    </row>
    <row r="27" spans="1:14" s="148" customFormat="1" ht="45" x14ac:dyDescent="0.2">
      <c r="A27" s="168" t="s">
        <v>163</v>
      </c>
      <c r="B27" s="166"/>
      <c r="C27" s="166"/>
      <c r="D27" s="135">
        <f t="shared" si="12"/>
        <v>0</v>
      </c>
      <c r="E27" s="166"/>
      <c r="F27" s="135">
        <f t="shared" si="13"/>
        <v>0</v>
      </c>
      <c r="G27" s="166">
        <f>E27*G31*H24</f>
        <v>0</v>
      </c>
      <c r="H27" s="135">
        <f t="shared" si="14"/>
        <v>0</v>
      </c>
      <c r="I27" s="166">
        <f>G27*I31*J24</f>
        <v>0</v>
      </c>
      <c r="J27" s="135">
        <f t="shared" si="15"/>
        <v>0</v>
      </c>
      <c r="K27" s="166">
        <f>I27*K31*L24</f>
        <v>0</v>
      </c>
      <c r="L27" s="135">
        <f t="shared" si="16"/>
        <v>0</v>
      </c>
      <c r="M27" s="166">
        <f>K27*M31*N24</f>
        <v>0</v>
      </c>
      <c r="N27" s="135">
        <f t="shared" si="17"/>
        <v>0</v>
      </c>
    </row>
    <row r="28" spans="1:14" s="148" customFormat="1" x14ac:dyDescent="0.2">
      <c r="A28" s="167" t="s">
        <v>162</v>
      </c>
      <c r="B28" s="166"/>
      <c r="C28" s="166"/>
      <c r="D28" s="135">
        <f t="shared" si="12"/>
        <v>0</v>
      </c>
      <c r="E28" s="166"/>
      <c r="F28" s="135">
        <f t="shared" si="13"/>
        <v>0</v>
      </c>
      <c r="G28" s="166">
        <f>E28*H25</f>
        <v>0</v>
      </c>
      <c r="H28" s="135">
        <f t="shared" si="14"/>
        <v>0</v>
      </c>
      <c r="I28" s="166">
        <f>G28*J25</f>
        <v>0</v>
      </c>
      <c r="J28" s="135">
        <f t="shared" si="15"/>
        <v>0</v>
      </c>
      <c r="K28" s="166">
        <f>I28*L25</f>
        <v>0</v>
      </c>
      <c r="L28" s="135">
        <f t="shared" si="16"/>
        <v>0</v>
      </c>
      <c r="M28" s="166">
        <f>K28*N25</f>
        <v>0</v>
      </c>
      <c r="N28" s="135">
        <f t="shared" si="17"/>
        <v>0</v>
      </c>
    </row>
    <row r="29" spans="1:14" s="148" customFormat="1" x14ac:dyDescent="0.2">
      <c r="A29" s="167" t="s">
        <v>161</v>
      </c>
      <c r="B29" s="166">
        <f>B27-B28</f>
        <v>0</v>
      </c>
      <c r="C29" s="166">
        <f>C27-C28</f>
        <v>0</v>
      </c>
      <c r="D29" s="135">
        <f t="shared" si="12"/>
        <v>0</v>
      </c>
      <c r="E29" s="166">
        <f>E27-E28</f>
        <v>0</v>
      </c>
      <c r="F29" s="135">
        <f t="shared" si="13"/>
        <v>0</v>
      </c>
      <c r="G29" s="166">
        <f>G27-G28</f>
        <v>0</v>
      </c>
      <c r="H29" s="135">
        <f t="shared" si="14"/>
        <v>0</v>
      </c>
      <c r="I29" s="166">
        <f>I27-I28</f>
        <v>0</v>
      </c>
      <c r="J29" s="135">
        <f t="shared" si="15"/>
        <v>0</v>
      </c>
      <c r="K29" s="166">
        <f>K27-K28</f>
        <v>0</v>
      </c>
      <c r="L29" s="135">
        <f t="shared" si="16"/>
        <v>0</v>
      </c>
      <c r="M29" s="166">
        <f>M27-M28</f>
        <v>0</v>
      </c>
      <c r="N29" s="135">
        <f t="shared" si="17"/>
        <v>0</v>
      </c>
    </row>
    <row r="30" spans="1:14" s="148" customFormat="1" ht="30" x14ac:dyDescent="0.2">
      <c r="A30" s="141" t="s">
        <v>138</v>
      </c>
      <c r="B30" s="140">
        <f>IF(B29=0,0,B32/B29)</f>
        <v>0</v>
      </c>
      <c r="C30" s="140">
        <f>IF(C29=0,0,C32/C29)</f>
        <v>0</v>
      </c>
      <c r="D30" s="134" t="s">
        <v>13</v>
      </c>
      <c r="E30" s="140">
        <f>IF(E29=0,0,E32/E29)</f>
        <v>0</v>
      </c>
      <c r="F30" s="134" t="s">
        <v>13</v>
      </c>
      <c r="G30" s="140">
        <f>AVERAGE(B30,C30,E30)</f>
        <v>0</v>
      </c>
      <c r="H30" s="134" t="s">
        <v>13</v>
      </c>
      <c r="I30" s="140">
        <f>G30</f>
        <v>0</v>
      </c>
      <c r="J30" s="134" t="s">
        <v>13</v>
      </c>
      <c r="K30" s="140">
        <f>I30</f>
        <v>0</v>
      </c>
      <c r="L30" s="134" t="s">
        <v>13</v>
      </c>
      <c r="M30" s="140">
        <f>K30</f>
        <v>0</v>
      </c>
      <c r="N30" s="134" t="s">
        <v>13</v>
      </c>
    </row>
    <row r="31" spans="1:14" s="148" customFormat="1" x14ac:dyDescent="0.2">
      <c r="A31" s="165" t="s">
        <v>160</v>
      </c>
      <c r="B31" s="140" t="s">
        <v>13</v>
      </c>
      <c r="C31" s="140" t="s">
        <v>13</v>
      </c>
      <c r="D31" s="164" t="s">
        <v>13</v>
      </c>
      <c r="E31" s="140" t="s">
        <v>13</v>
      </c>
      <c r="F31" s="164" t="s">
        <v>13</v>
      </c>
      <c r="G31" s="18"/>
      <c r="H31" s="164" t="s">
        <v>13</v>
      </c>
      <c r="I31" s="18"/>
      <c r="J31" s="164" t="s">
        <v>13</v>
      </c>
      <c r="K31" s="18"/>
      <c r="L31" s="164" t="s">
        <v>13</v>
      </c>
      <c r="M31" s="18"/>
      <c r="N31" s="164" t="s">
        <v>13</v>
      </c>
    </row>
    <row r="32" spans="1:14" s="148" customFormat="1" x14ac:dyDescent="0.2">
      <c r="A32" s="163" t="s">
        <v>159</v>
      </c>
      <c r="B32" s="162"/>
      <c r="C32" s="162"/>
      <c r="D32" s="161">
        <f>IF(B32=0,0,C32/B32)</f>
        <v>0</v>
      </c>
      <c r="E32" s="162"/>
      <c r="F32" s="161">
        <f>IF(C32=0,0,E32/C32)</f>
        <v>0</v>
      </c>
      <c r="G32" s="162">
        <f>G29*G30</f>
        <v>0</v>
      </c>
      <c r="H32" s="161">
        <f>IF(E32=0,0,G32/E32)</f>
        <v>0</v>
      </c>
      <c r="I32" s="162">
        <f>I29*I30</f>
        <v>0</v>
      </c>
      <c r="J32" s="161">
        <f>IF(G32=0,0,I32/G32)</f>
        <v>0</v>
      </c>
      <c r="K32" s="162">
        <f>K29*K30</f>
        <v>0</v>
      </c>
      <c r="L32" s="161">
        <f>IF(I32=0,0,K32/I32)</f>
        <v>0</v>
      </c>
      <c r="M32" s="162">
        <f>M29*M30</f>
        <v>0</v>
      </c>
      <c r="N32" s="161">
        <f>IF(K32=0,0,M32/K32)</f>
        <v>0</v>
      </c>
    </row>
    <row r="33" spans="1:14" s="148" customFormat="1" x14ac:dyDescent="0.2">
      <c r="A33" s="173" t="s">
        <v>166</v>
      </c>
      <c r="B33" s="171"/>
      <c r="C33" s="171"/>
      <c r="D33" s="172"/>
      <c r="E33" s="171"/>
      <c r="F33" s="172"/>
      <c r="G33" s="171"/>
      <c r="H33" s="172"/>
      <c r="I33" s="171"/>
      <c r="J33" s="172"/>
      <c r="K33" s="171"/>
      <c r="L33" s="172"/>
      <c r="M33" s="171"/>
      <c r="N33" s="170"/>
    </row>
    <row r="34" spans="1:14" s="148" customFormat="1" x14ac:dyDescent="0.2">
      <c r="A34" s="169" t="s">
        <v>164</v>
      </c>
      <c r="B34" s="166"/>
      <c r="C34" s="166"/>
      <c r="D34" s="135">
        <f t="shared" ref="D34:D39" si="18">IF(B34=0,0,C34/B34)</f>
        <v>0</v>
      </c>
      <c r="E34" s="166"/>
      <c r="F34" s="135">
        <f t="shared" ref="F34:F39" si="19">IF(C34=0,0,E34/C34)</f>
        <v>0</v>
      </c>
      <c r="G34" s="166"/>
      <c r="H34" s="135">
        <f t="shared" ref="H34:H39" si="20">IF(E34=0,0,G34/E34)</f>
        <v>0</v>
      </c>
      <c r="I34" s="166"/>
      <c r="J34" s="135">
        <f t="shared" ref="J34:J39" si="21">IF(G34=0,0,I34/G34)</f>
        <v>0</v>
      </c>
      <c r="K34" s="166"/>
      <c r="L34" s="135">
        <f t="shared" ref="L34:L39" si="22">IF(I34=0,0,K34/I34)</f>
        <v>0</v>
      </c>
      <c r="M34" s="166"/>
      <c r="N34" s="135">
        <f t="shared" ref="N34:N39" si="23">IF(K34=0,0,M34/K34)</f>
        <v>0</v>
      </c>
    </row>
    <row r="35" spans="1:14" s="148" customFormat="1" x14ac:dyDescent="0.2">
      <c r="A35" s="167" t="s">
        <v>162</v>
      </c>
      <c r="B35" s="166"/>
      <c r="C35" s="166"/>
      <c r="D35" s="135">
        <f t="shared" si="18"/>
        <v>0</v>
      </c>
      <c r="E35" s="166"/>
      <c r="F35" s="135">
        <f t="shared" si="19"/>
        <v>0</v>
      </c>
      <c r="G35" s="166"/>
      <c r="H35" s="135">
        <f t="shared" si="20"/>
        <v>0</v>
      </c>
      <c r="I35" s="166"/>
      <c r="J35" s="135">
        <f t="shared" si="21"/>
        <v>0</v>
      </c>
      <c r="K35" s="166"/>
      <c r="L35" s="135">
        <f t="shared" si="22"/>
        <v>0</v>
      </c>
      <c r="M35" s="166"/>
      <c r="N35" s="135">
        <f t="shared" si="23"/>
        <v>0</v>
      </c>
    </row>
    <row r="36" spans="1:14" s="148" customFormat="1" x14ac:dyDescent="0.2">
      <c r="A36" s="167" t="s">
        <v>161</v>
      </c>
      <c r="B36" s="166">
        <f>B34-B35</f>
        <v>0</v>
      </c>
      <c r="C36" s="166">
        <f>C34-C35</f>
        <v>0</v>
      </c>
      <c r="D36" s="135">
        <f t="shared" si="18"/>
        <v>0</v>
      </c>
      <c r="E36" s="166">
        <f>E34-E35</f>
        <v>0</v>
      </c>
      <c r="F36" s="135">
        <f t="shared" si="19"/>
        <v>0</v>
      </c>
      <c r="G36" s="166">
        <f>G34-G35</f>
        <v>0</v>
      </c>
      <c r="H36" s="135">
        <f t="shared" si="20"/>
        <v>0</v>
      </c>
      <c r="I36" s="166">
        <f>I34-I35</f>
        <v>0</v>
      </c>
      <c r="J36" s="135">
        <f t="shared" si="21"/>
        <v>0</v>
      </c>
      <c r="K36" s="166">
        <f>K34-K35</f>
        <v>0</v>
      </c>
      <c r="L36" s="135">
        <f t="shared" si="22"/>
        <v>0</v>
      </c>
      <c r="M36" s="166">
        <f>M34-M35</f>
        <v>0</v>
      </c>
      <c r="N36" s="135">
        <f t="shared" si="23"/>
        <v>0</v>
      </c>
    </row>
    <row r="37" spans="1:14" s="148" customFormat="1" ht="45" x14ac:dyDescent="0.2">
      <c r="A37" s="168" t="s">
        <v>163</v>
      </c>
      <c r="B37" s="166"/>
      <c r="C37" s="166"/>
      <c r="D37" s="135">
        <f t="shared" si="18"/>
        <v>0</v>
      </c>
      <c r="E37" s="166"/>
      <c r="F37" s="135">
        <f t="shared" si="19"/>
        <v>0</v>
      </c>
      <c r="G37" s="166">
        <f>E37*G41*H34</f>
        <v>0</v>
      </c>
      <c r="H37" s="135">
        <f t="shared" si="20"/>
        <v>0</v>
      </c>
      <c r="I37" s="166">
        <f>G37*I41*J34</f>
        <v>0</v>
      </c>
      <c r="J37" s="135">
        <f t="shared" si="21"/>
        <v>0</v>
      </c>
      <c r="K37" s="166">
        <f>I37*K41*L34</f>
        <v>0</v>
      </c>
      <c r="L37" s="135">
        <f t="shared" si="22"/>
        <v>0</v>
      </c>
      <c r="M37" s="166">
        <f>K37*M41*N34</f>
        <v>0</v>
      </c>
      <c r="N37" s="135">
        <f t="shared" si="23"/>
        <v>0</v>
      </c>
    </row>
    <row r="38" spans="1:14" s="148" customFormat="1" x14ac:dyDescent="0.2">
      <c r="A38" s="167" t="s">
        <v>162</v>
      </c>
      <c r="B38" s="166"/>
      <c r="C38" s="166"/>
      <c r="D38" s="135">
        <f t="shared" si="18"/>
        <v>0</v>
      </c>
      <c r="E38" s="166"/>
      <c r="F38" s="135">
        <f t="shared" si="19"/>
        <v>0</v>
      </c>
      <c r="G38" s="166">
        <f>E38*H35</f>
        <v>0</v>
      </c>
      <c r="H38" s="135">
        <f t="shared" si="20"/>
        <v>0</v>
      </c>
      <c r="I38" s="166">
        <f>G38*J35</f>
        <v>0</v>
      </c>
      <c r="J38" s="135">
        <f t="shared" si="21"/>
        <v>0</v>
      </c>
      <c r="K38" s="166">
        <f>I38*L35</f>
        <v>0</v>
      </c>
      <c r="L38" s="135">
        <f t="shared" si="22"/>
        <v>0</v>
      </c>
      <c r="M38" s="166">
        <f>K38*N35</f>
        <v>0</v>
      </c>
      <c r="N38" s="135">
        <f t="shared" si="23"/>
        <v>0</v>
      </c>
    </row>
    <row r="39" spans="1:14" s="148" customFormat="1" x14ac:dyDescent="0.2">
      <c r="A39" s="167" t="s">
        <v>161</v>
      </c>
      <c r="B39" s="166">
        <f>B37-B38</f>
        <v>0</v>
      </c>
      <c r="C39" s="166">
        <f>C37-C38</f>
        <v>0</v>
      </c>
      <c r="D39" s="135">
        <f t="shared" si="18"/>
        <v>0</v>
      </c>
      <c r="E39" s="166">
        <f>E37-E38</f>
        <v>0</v>
      </c>
      <c r="F39" s="135">
        <f t="shared" si="19"/>
        <v>0</v>
      </c>
      <c r="G39" s="166">
        <f>G37-G38</f>
        <v>0</v>
      </c>
      <c r="H39" s="135">
        <f t="shared" si="20"/>
        <v>0</v>
      </c>
      <c r="I39" s="166">
        <f>I37-I38</f>
        <v>0</v>
      </c>
      <c r="J39" s="135">
        <f t="shared" si="21"/>
        <v>0</v>
      </c>
      <c r="K39" s="166">
        <f>K37-K38</f>
        <v>0</v>
      </c>
      <c r="L39" s="135">
        <f t="shared" si="22"/>
        <v>0</v>
      </c>
      <c r="M39" s="166">
        <f>M37-M38</f>
        <v>0</v>
      </c>
      <c r="N39" s="135">
        <f t="shared" si="23"/>
        <v>0</v>
      </c>
    </row>
    <row r="40" spans="1:14" s="148" customFormat="1" ht="30" x14ac:dyDescent="0.2">
      <c r="A40" s="141" t="s">
        <v>138</v>
      </c>
      <c r="B40" s="140">
        <f>IF(B39=0,0,B42/B39)</f>
        <v>0</v>
      </c>
      <c r="C40" s="140">
        <f>IF(C39=0,0,C42/C39)</f>
        <v>0</v>
      </c>
      <c r="D40" s="134" t="s">
        <v>13</v>
      </c>
      <c r="E40" s="140">
        <f>IF(E39=0,0,E42/E39)</f>
        <v>0</v>
      </c>
      <c r="F40" s="134" t="s">
        <v>13</v>
      </c>
      <c r="G40" s="140">
        <f>AVERAGE(B40,C40,E40)</f>
        <v>0</v>
      </c>
      <c r="H40" s="134" t="s">
        <v>13</v>
      </c>
      <c r="I40" s="140">
        <f>G40</f>
        <v>0</v>
      </c>
      <c r="J40" s="134" t="s">
        <v>13</v>
      </c>
      <c r="K40" s="140">
        <f>I40</f>
        <v>0</v>
      </c>
      <c r="L40" s="134" t="s">
        <v>13</v>
      </c>
      <c r="M40" s="140">
        <f>K40</f>
        <v>0</v>
      </c>
      <c r="N40" s="134" t="s">
        <v>13</v>
      </c>
    </row>
    <row r="41" spans="1:14" s="148" customFormat="1" x14ac:dyDescent="0.2">
      <c r="A41" s="165" t="s">
        <v>160</v>
      </c>
      <c r="B41" s="140" t="s">
        <v>13</v>
      </c>
      <c r="C41" s="140" t="s">
        <v>13</v>
      </c>
      <c r="D41" s="164" t="s">
        <v>13</v>
      </c>
      <c r="E41" s="140" t="s">
        <v>13</v>
      </c>
      <c r="F41" s="164" t="s">
        <v>13</v>
      </c>
      <c r="G41" s="18">
        <f>G31</f>
        <v>0</v>
      </c>
      <c r="H41" s="164" t="s">
        <v>13</v>
      </c>
      <c r="I41" s="18">
        <f>I31</f>
        <v>0</v>
      </c>
      <c r="J41" s="164" t="s">
        <v>13</v>
      </c>
      <c r="K41" s="18">
        <f>K31</f>
        <v>0</v>
      </c>
      <c r="L41" s="164" t="s">
        <v>13</v>
      </c>
      <c r="M41" s="18">
        <f>M31</f>
        <v>0</v>
      </c>
      <c r="N41" s="164" t="s">
        <v>13</v>
      </c>
    </row>
    <row r="42" spans="1:14" s="148" customFormat="1" x14ac:dyDescent="0.2">
      <c r="A42" s="163" t="s">
        <v>159</v>
      </c>
      <c r="B42" s="162"/>
      <c r="C42" s="162"/>
      <c r="D42" s="161">
        <f>IF(B42=0,0,C42/B42)</f>
        <v>0</v>
      </c>
      <c r="E42" s="162"/>
      <c r="F42" s="161">
        <f>IF(C42=0,0,E42/C42)</f>
        <v>0</v>
      </c>
      <c r="G42" s="162">
        <f>G39*G40</f>
        <v>0</v>
      </c>
      <c r="H42" s="161">
        <f>IF(E42=0,0,G42/E42)</f>
        <v>0</v>
      </c>
      <c r="I42" s="162">
        <f>I39*I40</f>
        <v>0</v>
      </c>
      <c r="J42" s="161">
        <f>IF(G42=0,0,I42/G42)</f>
        <v>0</v>
      </c>
      <c r="K42" s="162">
        <f>K39*K40</f>
        <v>0</v>
      </c>
      <c r="L42" s="161">
        <f>IF(I42=0,0,K42/I42)</f>
        <v>0</v>
      </c>
      <c r="M42" s="162">
        <f>M39*M40</f>
        <v>0</v>
      </c>
      <c r="N42" s="161">
        <f>IF(K42=0,0,M42/K42)</f>
        <v>0</v>
      </c>
    </row>
    <row r="43" spans="1:14" s="148" customFormat="1" x14ac:dyDescent="0.2">
      <c r="A43" s="173" t="s">
        <v>165</v>
      </c>
      <c r="B43" s="171"/>
      <c r="C43" s="171"/>
      <c r="D43" s="172"/>
      <c r="E43" s="171"/>
      <c r="F43" s="172"/>
      <c r="G43" s="171"/>
      <c r="H43" s="172"/>
      <c r="I43" s="171"/>
      <c r="J43" s="172"/>
      <c r="K43" s="171"/>
      <c r="L43" s="172"/>
      <c r="M43" s="171"/>
      <c r="N43" s="170"/>
    </row>
    <row r="44" spans="1:14" s="148" customFormat="1" x14ac:dyDescent="0.2">
      <c r="A44" s="169" t="s">
        <v>164</v>
      </c>
      <c r="B44" s="166">
        <f>B6-B14-B24-B34</f>
        <v>0</v>
      </c>
      <c r="C44" s="166">
        <f>C6-C14-C24-C34</f>
        <v>0</v>
      </c>
      <c r="D44" s="135">
        <f t="shared" ref="D44:D49" si="24">IF(B44=0,0,C44/B44)</f>
        <v>0</v>
      </c>
      <c r="E44" s="166">
        <f>E6-E14-E24-E34</f>
        <v>0</v>
      </c>
      <c r="F44" s="135">
        <f t="shared" ref="F44:F49" si="25">IF(C44=0,0,E44/C44)</f>
        <v>0</v>
      </c>
      <c r="G44" s="166"/>
      <c r="H44" s="135">
        <f t="shared" ref="H44:H49" si="26">IF(E44=0,0,G44/E44)</f>
        <v>0</v>
      </c>
      <c r="I44" s="166"/>
      <c r="J44" s="135">
        <f t="shared" ref="J44:J49" si="27">IF(G44=0,0,I44/G44)</f>
        <v>0</v>
      </c>
      <c r="K44" s="166"/>
      <c r="L44" s="135">
        <f t="shared" ref="L44:L49" si="28">IF(I44=0,0,K44/I44)</f>
        <v>0</v>
      </c>
      <c r="M44" s="166"/>
      <c r="N44" s="135">
        <f t="shared" ref="N44:N49" si="29">IF(K44=0,0,M44/K44)</f>
        <v>0</v>
      </c>
    </row>
    <row r="45" spans="1:14" s="148" customFormat="1" x14ac:dyDescent="0.2">
      <c r="A45" s="167" t="s">
        <v>162</v>
      </c>
      <c r="B45" s="166">
        <f>B7-B15-B25-B35</f>
        <v>0</v>
      </c>
      <c r="C45" s="166">
        <f>C7-C15-C25-C35</f>
        <v>0</v>
      </c>
      <c r="D45" s="135">
        <f t="shared" si="24"/>
        <v>0</v>
      </c>
      <c r="E45" s="166">
        <f>E7-E15-E25-E35</f>
        <v>0</v>
      </c>
      <c r="F45" s="135">
        <f t="shared" si="25"/>
        <v>0</v>
      </c>
      <c r="G45" s="166"/>
      <c r="H45" s="135">
        <f t="shared" si="26"/>
        <v>0</v>
      </c>
      <c r="I45" s="166"/>
      <c r="J45" s="135">
        <f t="shared" si="27"/>
        <v>0</v>
      </c>
      <c r="K45" s="166"/>
      <c r="L45" s="135">
        <f t="shared" si="28"/>
        <v>0</v>
      </c>
      <c r="M45" s="166"/>
      <c r="N45" s="135">
        <f t="shared" si="29"/>
        <v>0</v>
      </c>
    </row>
    <row r="46" spans="1:14" s="148" customFormat="1" x14ac:dyDescent="0.2">
      <c r="A46" s="167" t="s">
        <v>161</v>
      </c>
      <c r="B46" s="166">
        <f>B44-B45</f>
        <v>0</v>
      </c>
      <c r="C46" s="166">
        <f>C44-C45</f>
        <v>0</v>
      </c>
      <c r="D46" s="135">
        <f t="shared" si="24"/>
        <v>0</v>
      </c>
      <c r="E46" s="166">
        <f>E44-E45</f>
        <v>0</v>
      </c>
      <c r="F46" s="135">
        <f t="shared" si="25"/>
        <v>0</v>
      </c>
      <c r="G46" s="166">
        <f>G44-G45</f>
        <v>0</v>
      </c>
      <c r="H46" s="135">
        <f t="shared" si="26"/>
        <v>0</v>
      </c>
      <c r="I46" s="166">
        <f>I44-I45</f>
        <v>0</v>
      </c>
      <c r="J46" s="135">
        <f t="shared" si="27"/>
        <v>0</v>
      </c>
      <c r="K46" s="166">
        <f>K44-K45</f>
        <v>0</v>
      </c>
      <c r="L46" s="135">
        <f t="shared" si="28"/>
        <v>0</v>
      </c>
      <c r="M46" s="166">
        <f>M44-M45</f>
        <v>0</v>
      </c>
      <c r="N46" s="135">
        <f t="shared" si="29"/>
        <v>0</v>
      </c>
    </row>
    <row r="47" spans="1:14" s="148" customFormat="1" ht="45" x14ac:dyDescent="0.2">
      <c r="A47" s="168" t="s">
        <v>163</v>
      </c>
      <c r="B47" s="166">
        <f>B9-B17-B27-B37</f>
        <v>0</v>
      </c>
      <c r="C47" s="166">
        <f>C9-C17-C27-C37</f>
        <v>0</v>
      </c>
      <c r="D47" s="135">
        <f t="shared" si="24"/>
        <v>0</v>
      </c>
      <c r="E47" s="166">
        <f>E9-E17-E27-E37</f>
        <v>0</v>
      </c>
      <c r="F47" s="135">
        <f t="shared" si="25"/>
        <v>0</v>
      </c>
      <c r="G47" s="166">
        <f>E47*G51*H44</f>
        <v>0</v>
      </c>
      <c r="H47" s="135">
        <f t="shared" si="26"/>
        <v>0</v>
      </c>
      <c r="I47" s="166">
        <f>G47*I51*J44</f>
        <v>0</v>
      </c>
      <c r="J47" s="135">
        <f t="shared" si="27"/>
        <v>0</v>
      </c>
      <c r="K47" s="166">
        <f>I47*K51*L44</f>
        <v>0</v>
      </c>
      <c r="L47" s="135">
        <f t="shared" si="28"/>
        <v>0</v>
      </c>
      <c r="M47" s="166">
        <f>K47*M51*N44</f>
        <v>0</v>
      </c>
      <c r="N47" s="135">
        <f t="shared" si="29"/>
        <v>0</v>
      </c>
    </row>
    <row r="48" spans="1:14" s="148" customFormat="1" x14ac:dyDescent="0.2">
      <c r="A48" s="167" t="s">
        <v>162</v>
      </c>
      <c r="B48" s="166">
        <f>B10-B18-B28-B38</f>
        <v>0</v>
      </c>
      <c r="C48" s="166">
        <f>C10-C18-C28-C38</f>
        <v>0</v>
      </c>
      <c r="D48" s="135">
        <f t="shared" si="24"/>
        <v>0</v>
      </c>
      <c r="E48" s="166">
        <f>E10-E18-E28-E38</f>
        <v>0</v>
      </c>
      <c r="F48" s="135">
        <f t="shared" si="25"/>
        <v>0</v>
      </c>
      <c r="G48" s="166">
        <f>E48*H45</f>
        <v>0</v>
      </c>
      <c r="H48" s="135">
        <f t="shared" si="26"/>
        <v>0</v>
      </c>
      <c r="I48" s="166">
        <f>G48*J45</f>
        <v>0</v>
      </c>
      <c r="J48" s="135">
        <f t="shared" si="27"/>
        <v>0</v>
      </c>
      <c r="K48" s="166">
        <f>I48*L45</f>
        <v>0</v>
      </c>
      <c r="L48" s="135">
        <f t="shared" si="28"/>
        <v>0</v>
      </c>
      <c r="M48" s="166">
        <f>K48*N45</f>
        <v>0</v>
      </c>
      <c r="N48" s="135">
        <f t="shared" si="29"/>
        <v>0</v>
      </c>
    </row>
    <row r="49" spans="1:14" s="148" customFormat="1" x14ac:dyDescent="0.2">
      <c r="A49" s="167" t="s">
        <v>161</v>
      </c>
      <c r="B49" s="166">
        <f>B47-B48</f>
        <v>0</v>
      </c>
      <c r="C49" s="166">
        <f>C47-C48</f>
        <v>0</v>
      </c>
      <c r="D49" s="135">
        <f t="shared" si="24"/>
        <v>0</v>
      </c>
      <c r="E49" s="166">
        <f>E47-E48</f>
        <v>0</v>
      </c>
      <c r="F49" s="135">
        <f t="shared" si="25"/>
        <v>0</v>
      </c>
      <c r="G49" s="166">
        <f>G47-G48</f>
        <v>0</v>
      </c>
      <c r="H49" s="135">
        <f t="shared" si="26"/>
        <v>0</v>
      </c>
      <c r="I49" s="166">
        <f>I47-I48</f>
        <v>0</v>
      </c>
      <c r="J49" s="135">
        <f t="shared" si="27"/>
        <v>0</v>
      </c>
      <c r="K49" s="166">
        <f>K47-K48</f>
        <v>0</v>
      </c>
      <c r="L49" s="135">
        <f t="shared" si="28"/>
        <v>0</v>
      </c>
      <c r="M49" s="166">
        <f>M47-M48</f>
        <v>0</v>
      </c>
      <c r="N49" s="135">
        <f t="shared" si="29"/>
        <v>0</v>
      </c>
    </row>
    <row r="50" spans="1:14" s="148" customFormat="1" ht="30" x14ac:dyDescent="0.2">
      <c r="A50" s="141" t="s">
        <v>138</v>
      </c>
      <c r="B50" s="140">
        <f>IF(B49=0,0,B52/B49)</f>
        <v>0</v>
      </c>
      <c r="C50" s="140">
        <f>IF(C49=0,0,C52/C49)</f>
        <v>0</v>
      </c>
      <c r="D50" s="134" t="s">
        <v>13</v>
      </c>
      <c r="E50" s="140">
        <f>IF(E49=0,0,E52/E49)</f>
        <v>0</v>
      </c>
      <c r="F50" s="134" t="s">
        <v>13</v>
      </c>
      <c r="G50" s="140">
        <f>AVERAGE(B50,C50,E50)</f>
        <v>0</v>
      </c>
      <c r="H50" s="134" t="s">
        <v>13</v>
      </c>
      <c r="I50" s="140">
        <f>G50</f>
        <v>0</v>
      </c>
      <c r="J50" s="134" t="s">
        <v>13</v>
      </c>
      <c r="K50" s="140">
        <f>I50</f>
        <v>0</v>
      </c>
      <c r="L50" s="134" t="s">
        <v>13</v>
      </c>
      <c r="M50" s="140">
        <f>K50</f>
        <v>0</v>
      </c>
      <c r="N50" s="134" t="s">
        <v>13</v>
      </c>
    </row>
    <row r="51" spans="1:14" s="148" customFormat="1" x14ac:dyDescent="0.2">
      <c r="A51" s="165" t="s">
        <v>160</v>
      </c>
      <c r="B51" s="140" t="s">
        <v>13</v>
      </c>
      <c r="C51" s="140" t="s">
        <v>13</v>
      </c>
      <c r="D51" s="164" t="s">
        <v>13</v>
      </c>
      <c r="E51" s="140" t="s">
        <v>13</v>
      </c>
      <c r="F51" s="164" t="s">
        <v>13</v>
      </c>
      <c r="G51" s="18">
        <f>G41</f>
        <v>0</v>
      </c>
      <c r="H51" s="164" t="s">
        <v>13</v>
      </c>
      <c r="I51" s="18">
        <f>I41</f>
        <v>0</v>
      </c>
      <c r="J51" s="164" t="s">
        <v>13</v>
      </c>
      <c r="K51" s="18">
        <f>K41</f>
        <v>0</v>
      </c>
      <c r="L51" s="164" t="s">
        <v>13</v>
      </c>
      <c r="M51" s="18">
        <f>M41</f>
        <v>0</v>
      </c>
      <c r="N51" s="164" t="s">
        <v>13</v>
      </c>
    </row>
    <row r="52" spans="1:14" s="148" customFormat="1" x14ac:dyDescent="0.2">
      <c r="A52" s="163" t="s">
        <v>159</v>
      </c>
      <c r="B52" s="162">
        <f>B14-B22-B32-B42</f>
        <v>0</v>
      </c>
      <c r="C52" s="162">
        <f>C14-C22-C32-C42</f>
        <v>0</v>
      </c>
      <c r="D52" s="161">
        <f>IF(B52=0,0,C52/B52)</f>
        <v>0</v>
      </c>
      <c r="E52" s="162">
        <f>E14-E22-E32-E42</f>
        <v>0</v>
      </c>
      <c r="F52" s="161">
        <f>IF(C52=0,0,E52/C52)</f>
        <v>0</v>
      </c>
      <c r="G52" s="162">
        <f>G49*G50</f>
        <v>0</v>
      </c>
      <c r="H52" s="161">
        <f>IF(E52=0,0,G52/E52)</f>
        <v>0</v>
      </c>
      <c r="I52" s="162">
        <f>I49*I50</f>
        <v>0</v>
      </c>
      <c r="J52" s="161">
        <f>IF(G52=0,0,I52/G52)</f>
        <v>0</v>
      </c>
      <c r="K52" s="162">
        <f>K49*K50</f>
        <v>0</v>
      </c>
      <c r="L52" s="161">
        <f>IF(I52=0,0,K52/I52)</f>
        <v>0</v>
      </c>
      <c r="M52" s="162">
        <f>M49*M50</f>
        <v>0</v>
      </c>
      <c r="N52" s="161">
        <f>IF(K52=0,0,M52/K52)</f>
        <v>0</v>
      </c>
    </row>
    <row r="53" spans="1:14" s="148" customFormat="1" ht="30" x14ac:dyDescent="0.2">
      <c r="A53" s="160" t="s">
        <v>158</v>
      </c>
      <c r="B53" s="134" t="s">
        <v>13</v>
      </c>
      <c r="C53" s="134" t="s">
        <v>13</v>
      </c>
      <c r="D53" s="134" t="s">
        <v>13</v>
      </c>
      <c r="E53" s="134" t="s">
        <v>13</v>
      </c>
      <c r="F53" s="134" t="s">
        <v>13</v>
      </c>
      <c r="G53" s="134">
        <f>G52+G42+G32+G22</f>
        <v>0</v>
      </c>
      <c r="H53" s="134" t="s">
        <v>13</v>
      </c>
      <c r="I53" s="134">
        <f>I52+I42+I32+I22</f>
        <v>0</v>
      </c>
      <c r="J53" s="134" t="s">
        <v>13</v>
      </c>
      <c r="K53" s="134">
        <f>K52+K42+K32+K22</f>
        <v>0</v>
      </c>
      <c r="L53" s="134" t="s">
        <v>13</v>
      </c>
      <c r="M53" s="134">
        <f>M52+M42+M32+M22</f>
        <v>0</v>
      </c>
      <c r="N53" s="134" t="s">
        <v>13</v>
      </c>
    </row>
    <row r="54" spans="1:14" s="148" customFormat="1" ht="28.5" x14ac:dyDescent="0.2">
      <c r="A54" s="159" t="s">
        <v>6</v>
      </c>
      <c r="B54" s="138" t="s">
        <v>13</v>
      </c>
      <c r="C54" s="138" t="s">
        <v>13</v>
      </c>
      <c r="D54" s="138" t="s">
        <v>13</v>
      </c>
      <c r="E54" s="138" t="s">
        <v>13</v>
      </c>
      <c r="F54" s="138" t="s">
        <v>13</v>
      </c>
      <c r="G54" s="158">
        <f>G55+G56+G57+G58+G59+G60</f>
        <v>0</v>
      </c>
      <c r="H54" s="138" t="s">
        <v>13</v>
      </c>
      <c r="I54" s="158">
        <f>I55+I56+I57+I58+I59+I60</f>
        <v>0</v>
      </c>
      <c r="J54" s="138" t="s">
        <v>13</v>
      </c>
      <c r="K54" s="158">
        <f>K55+K56+K57+K58+K59+K60</f>
        <v>0</v>
      </c>
      <c r="L54" s="138" t="s">
        <v>13</v>
      </c>
      <c r="M54" s="158">
        <f>M55+M56+M57+M58+M59+M60</f>
        <v>0</v>
      </c>
      <c r="N54" s="138" t="s">
        <v>13</v>
      </c>
    </row>
    <row r="55" spans="1:14" s="148" customFormat="1" ht="30" x14ac:dyDescent="0.2">
      <c r="A55" s="157" t="s">
        <v>10</v>
      </c>
      <c r="B55" s="134" t="s">
        <v>13</v>
      </c>
      <c r="C55" s="134" t="s">
        <v>13</v>
      </c>
      <c r="D55" s="134" t="s">
        <v>13</v>
      </c>
      <c r="E55" s="134" t="s">
        <v>13</v>
      </c>
      <c r="F55" s="134" t="s">
        <v>13</v>
      </c>
      <c r="G55" s="156"/>
      <c r="H55" s="134" t="s">
        <v>13</v>
      </c>
      <c r="I55" s="156"/>
      <c r="J55" s="134" t="s">
        <v>13</v>
      </c>
      <c r="K55" s="156"/>
      <c r="L55" s="134" t="s">
        <v>13</v>
      </c>
      <c r="M55" s="156"/>
      <c r="N55" s="134" t="s">
        <v>13</v>
      </c>
    </row>
    <row r="56" spans="1:14" s="148" customFormat="1" ht="30" x14ac:dyDescent="0.2">
      <c r="A56" s="157" t="s">
        <v>11</v>
      </c>
      <c r="B56" s="134" t="s">
        <v>13</v>
      </c>
      <c r="C56" s="134" t="s">
        <v>13</v>
      </c>
      <c r="D56" s="134" t="s">
        <v>13</v>
      </c>
      <c r="E56" s="134" t="s">
        <v>13</v>
      </c>
      <c r="F56" s="134" t="s">
        <v>13</v>
      </c>
      <c r="G56" s="156"/>
      <c r="H56" s="134" t="s">
        <v>13</v>
      </c>
      <c r="I56" s="156"/>
      <c r="J56" s="134" t="s">
        <v>13</v>
      </c>
      <c r="K56" s="156"/>
      <c r="L56" s="134" t="s">
        <v>13</v>
      </c>
      <c r="M56" s="156"/>
      <c r="N56" s="134" t="s">
        <v>13</v>
      </c>
    </row>
    <row r="57" spans="1:14" s="148" customFormat="1" x14ac:dyDescent="0.2">
      <c r="A57" s="157" t="s">
        <v>8</v>
      </c>
      <c r="B57" s="134" t="s">
        <v>13</v>
      </c>
      <c r="C57" s="134" t="s">
        <v>13</v>
      </c>
      <c r="D57" s="134" t="s">
        <v>13</v>
      </c>
      <c r="E57" s="134" t="s">
        <v>13</v>
      </c>
      <c r="F57" s="134" t="s">
        <v>13</v>
      </c>
      <c r="G57" s="156"/>
      <c r="H57" s="134" t="s">
        <v>13</v>
      </c>
      <c r="I57" s="156"/>
      <c r="J57" s="134" t="s">
        <v>13</v>
      </c>
      <c r="K57" s="156"/>
      <c r="L57" s="134" t="s">
        <v>13</v>
      </c>
      <c r="M57" s="156"/>
      <c r="N57" s="134" t="s">
        <v>13</v>
      </c>
    </row>
    <row r="58" spans="1:14" s="148" customFormat="1" ht="30" x14ac:dyDescent="0.2">
      <c r="A58" s="157" t="s">
        <v>136</v>
      </c>
      <c r="B58" s="134" t="s">
        <v>13</v>
      </c>
      <c r="C58" s="134" t="s">
        <v>13</v>
      </c>
      <c r="D58" s="134" t="s">
        <v>13</v>
      </c>
      <c r="E58" s="134" t="s">
        <v>13</v>
      </c>
      <c r="F58" s="134" t="s">
        <v>13</v>
      </c>
      <c r="G58" s="156"/>
      <c r="H58" s="134" t="s">
        <v>13</v>
      </c>
      <c r="I58" s="156"/>
      <c r="J58" s="134" t="s">
        <v>13</v>
      </c>
      <c r="K58" s="156"/>
      <c r="L58" s="134" t="s">
        <v>13</v>
      </c>
      <c r="M58" s="156"/>
      <c r="N58" s="134" t="s">
        <v>13</v>
      </c>
    </row>
    <row r="59" spans="1:14" s="148" customFormat="1" x14ac:dyDescent="0.2">
      <c r="A59" s="157" t="s">
        <v>50</v>
      </c>
      <c r="B59" s="134" t="s">
        <v>13</v>
      </c>
      <c r="C59" s="134" t="s">
        <v>13</v>
      </c>
      <c r="D59" s="134" t="s">
        <v>13</v>
      </c>
      <c r="E59" s="134" t="s">
        <v>13</v>
      </c>
      <c r="F59" s="134" t="s">
        <v>13</v>
      </c>
      <c r="G59" s="156"/>
      <c r="H59" s="134" t="s">
        <v>13</v>
      </c>
      <c r="I59" s="156"/>
      <c r="J59" s="134" t="s">
        <v>13</v>
      </c>
      <c r="K59" s="156"/>
      <c r="L59" s="134" t="s">
        <v>13</v>
      </c>
      <c r="M59" s="156"/>
      <c r="N59" s="134" t="s">
        <v>13</v>
      </c>
    </row>
    <row r="60" spans="1:14" s="148" customFormat="1" ht="45" x14ac:dyDescent="0.2">
      <c r="A60" s="157" t="s">
        <v>9</v>
      </c>
      <c r="B60" s="134" t="s">
        <v>13</v>
      </c>
      <c r="C60" s="134" t="s">
        <v>13</v>
      </c>
      <c r="D60" s="134" t="s">
        <v>13</v>
      </c>
      <c r="E60" s="134" t="s">
        <v>13</v>
      </c>
      <c r="F60" s="134" t="s">
        <v>13</v>
      </c>
      <c r="G60" s="156"/>
      <c r="H60" s="134" t="s">
        <v>13</v>
      </c>
      <c r="I60" s="156"/>
      <c r="J60" s="134" t="s">
        <v>13</v>
      </c>
      <c r="K60" s="156"/>
      <c r="L60" s="134" t="s">
        <v>13</v>
      </c>
      <c r="M60" s="156"/>
      <c r="N60" s="134" t="s">
        <v>13</v>
      </c>
    </row>
    <row r="61" spans="1:14" s="151" customFormat="1" x14ac:dyDescent="0.2">
      <c r="A61" s="155" t="s">
        <v>25</v>
      </c>
      <c r="B61" s="154"/>
      <c r="C61" s="154"/>
      <c r="D61" s="152">
        <f>IF(B61=0,0,C61/B61)</f>
        <v>0</v>
      </c>
      <c r="E61" s="154"/>
      <c r="F61" s="152">
        <f>IF(C61=0,0,E61/C61)</f>
        <v>0</v>
      </c>
      <c r="G61" s="153">
        <f>ROUND(G53+G54,0)</f>
        <v>0</v>
      </c>
      <c r="H61" s="152">
        <f>IF(E61=0,0,G61/E61)</f>
        <v>0</v>
      </c>
      <c r="I61" s="153">
        <f>ROUND(I53+I54,0)</f>
        <v>0</v>
      </c>
      <c r="J61" s="152">
        <f>IF(G61=0,0,I61/G61)</f>
        <v>0</v>
      </c>
      <c r="K61" s="153">
        <f>ROUND(K53+K54,0)</f>
        <v>0</v>
      </c>
      <c r="L61" s="152">
        <f>IF(I61=0,0,K61/I61)</f>
        <v>0</v>
      </c>
      <c r="M61" s="153">
        <f>ROUND(M53+M54,0)</f>
        <v>0</v>
      </c>
      <c r="N61" s="152">
        <f>IF(K61=0,0,M61/K61)</f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8" fitToHeight="3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2" sqref="A2"/>
    </sheetView>
  </sheetViews>
  <sheetFormatPr defaultColWidth="10.140625" defaultRowHeight="14.45" customHeight="1" x14ac:dyDescent="0.2"/>
  <cols>
    <col min="1" max="1" width="40.42578125" style="188" customWidth="1"/>
    <col min="2" max="2" width="21.28515625" style="188" customWidth="1"/>
    <col min="3" max="4" width="14.85546875" style="188" customWidth="1"/>
    <col min="5" max="5" width="14.140625" style="188" customWidth="1"/>
    <col min="6" max="6" width="19.140625" style="188" customWidth="1"/>
    <col min="7" max="7" width="16" style="188" customWidth="1"/>
    <col min="8" max="8" width="15.5703125" style="188" customWidth="1"/>
    <col min="9" max="9" width="19.28515625" style="188" customWidth="1"/>
    <col min="10" max="10" width="15.5703125" style="188" customWidth="1"/>
    <col min="11" max="16384" width="10.140625" style="188"/>
  </cols>
  <sheetData>
    <row r="1" spans="1:13" ht="15.75" x14ac:dyDescent="0.2">
      <c r="A1" s="490">
        <v>113</v>
      </c>
      <c r="B1" s="490"/>
      <c r="C1" s="490"/>
      <c r="D1" s="490"/>
      <c r="E1" s="490"/>
      <c r="F1" s="490"/>
      <c r="G1" s="490"/>
      <c r="H1" s="490"/>
      <c r="I1" s="490"/>
      <c r="J1" s="490"/>
      <c r="K1" s="223"/>
      <c r="L1" s="223"/>
      <c r="M1" s="223"/>
    </row>
    <row r="2" spans="1:13" ht="33" customHeight="1" x14ac:dyDescent="0.2">
      <c r="A2" s="220"/>
      <c r="B2" s="220"/>
      <c r="C2" s="220"/>
      <c r="D2" s="220"/>
      <c r="E2" s="220"/>
      <c r="F2" s="220"/>
      <c r="G2" s="220"/>
      <c r="I2" s="504" t="s">
        <v>195</v>
      </c>
      <c r="J2" s="504"/>
      <c r="L2" s="222"/>
      <c r="M2" s="222"/>
    </row>
    <row r="3" spans="1:13" ht="25.5" x14ac:dyDescent="0.2">
      <c r="A3" s="505" t="s">
        <v>194</v>
      </c>
      <c r="B3" s="505"/>
      <c r="C3" s="505"/>
      <c r="D3" s="505"/>
      <c r="E3" s="505"/>
      <c r="F3" s="505"/>
      <c r="G3" s="505"/>
      <c r="H3" s="505"/>
      <c r="I3" s="505"/>
      <c r="J3" s="505"/>
      <c r="K3" s="221"/>
      <c r="L3" s="221"/>
      <c r="M3" s="221"/>
    </row>
    <row r="4" spans="1:13" ht="18.75" x14ac:dyDescent="0.2">
      <c r="A4" s="220"/>
      <c r="B4" s="219"/>
      <c r="C4" s="219"/>
      <c r="D4" s="219"/>
      <c r="E4" s="219"/>
      <c r="F4" s="219"/>
      <c r="G4" s="219"/>
      <c r="H4" s="219"/>
      <c r="J4" s="218" t="s">
        <v>193</v>
      </c>
      <c r="K4" s="217"/>
      <c r="M4" s="217"/>
    </row>
    <row r="5" spans="1:13" ht="105" x14ac:dyDescent="0.2">
      <c r="A5" s="216" t="s">
        <v>192</v>
      </c>
      <c r="B5" s="215" t="s">
        <v>191</v>
      </c>
      <c r="C5" s="215" t="s">
        <v>190</v>
      </c>
      <c r="D5" s="215" t="s">
        <v>189</v>
      </c>
      <c r="E5" s="215" t="s">
        <v>188</v>
      </c>
      <c r="F5" s="215" t="s">
        <v>187</v>
      </c>
      <c r="G5" s="215" t="s">
        <v>186</v>
      </c>
      <c r="H5" s="215" t="s">
        <v>185</v>
      </c>
      <c r="I5" s="214" t="s">
        <v>184</v>
      </c>
      <c r="J5" s="213" t="s">
        <v>183</v>
      </c>
    </row>
    <row r="6" spans="1:13" ht="25.5" x14ac:dyDescent="0.2">
      <c r="A6" s="211" t="s">
        <v>182</v>
      </c>
      <c r="B6" s="211" t="s">
        <v>181</v>
      </c>
      <c r="C6" s="211"/>
      <c r="D6" s="211" t="s">
        <v>180</v>
      </c>
      <c r="E6" s="211" t="s">
        <v>179</v>
      </c>
      <c r="F6" s="211" t="s">
        <v>178</v>
      </c>
      <c r="G6" s="212"/>
      <c r="H6" s="211"/>
      <c r="I6" s="210" t="s">
        <v>177</v>
      </c>
      <c r="J6" s="209" t="s">
        <v>176</v>
      </c>
    </row>
    <row r="7" spans="1:13" s="207" customFormat="1" ht="12.75" x14ac:dyDescent="0.2">
      <c r="A7" s="208" t="s">
        <v>175</v>
      </c>
      <c r="B7" s="208">
        <v>1</v>
      </c>
      <c r="C7" s="208">
        <f t="shared" ref="C7:J7" si="0">B7+1</f>
        <v>2</v>
      </c>
      <c r="D7" s="208">
        <f t="shared" si="0"/>
        <v>3</v>
      </c>
      <c r="E7" s="208">
        <f t="shared" si="0"/>
        <v>4</v>
      </c>
      <c r="F7" s="208">
        <f t="shared" si="0"/>
        <v>5</v>
      </c>
      <c r="G7" s="208">
        <f t="shared" si="0"/>
        <v>6</v>
      </c>
      <c r="H7" s="208">
        <f t="shared" si="0"/>
        <v>7</v>
      </c>
      <c r="I7" s="208">
        <f t="shared" si="0"/>
        <v>8</v>
      </c>
      <c r="J7" s="208">
        <f t="shared" si="0"/>
        <v>9</v>
      </c>
    </row>
    <row r="8" spans="1:13" ht="20.100000000000001" customHeight="1" x14ac:dyDescent="0.2">
      <c r="A8" s="203" t="s">
        <v>59</v>
      </c>
      <c r="B8" s="204"/>
      <c r="C8" s="202"/>
      <c r="D8" s="201">
        <f t="shared" ref="D8:D14" si="1">B8*C8</f>
        <v>0</v>
      </c>
      <c r="E8" s="202"/>
      <c r="F8" s="201">
        <f t="shared" ref="F8:F14" si="2">D8*E8</f>
        <v>0</v>
      </c>
      <c r="G8" s="200">
        <f>IF(J8=0,0,I8/J8)</f>
        <v>0</v>
      </c>
      <c r="H8" s="199"/>
      <c r="I8" s="206"/>
      <c r="J8" s="205"/>
    </row>
    <row r="9" spans="1:13" ht="20.100000000000001" customHeight="1" x14ac:dyDescent="0.2">
      <c r="A9" s="203" t="s">
        <v>42</v>
      </c>
      <c r="B9" s="204"/>
      <c r="C9" s="202"/>
      <c r="D9" s="201">
        <f t="shared" si="1"/>
        <v>0</v>
      </c>
      <c r="E9" s="202"/>
      <c r="F9" s="201">
        <f t="shared" si="2"/>
        <v>0</v>
      </c>
      <c r="G9" s="200">
        <f>IF(J9=0,0,I9/J9)</f>
        <v>0</v>
      </c>
      <c r="H9" s="199"/>
      <c r="I9" s="206"/>
      <c r="J9" s="205"/>
    </row>
    <row r="10" spans="1:13" ht="20.100000000000001" customHeight="1" x14ac:dyDescent="0.2">
      <c r="A10" s="203" t="s">
        <v>43</v>
      </c>
      <c r="B10" s="204"/>
      <c r="C10" s="202"/>
      <c r="D10" s="201">
        <f t="shared" si="1"/>
        <v>0</v>
      </c>
      <c r="E10" s="202"/>
      <c r="F10" s="201">
        <f t="shared" si="2"/>
        <v>0</v>
      </c>
      <c r="G10" s="200">
        <f>IF(J10=0,0,I10/J10)</f>
        <v>0</v>
      </c>
      <c r="H10" s="199"/>
      <c r="I10" s="206"/>
      <c r="J10" s="205"/>
    </row>
    <row r="11" spans="1:13" ht="20.100000000000001" customHeight="1" x14ac:dyDescent="0.2">
      <c r="A11" s="203" t="s">
        <v>21</v>
      </c>
      <c r="B11" s="204"/>
      <c r="C11" s="202"/>
      <c r="D11" s="201">
        <f t="shared" si="1"/>
        <v>0</v>
      </c>
      <c r="E11" s="202"/>
      <c r="F11" s="201">
        <f t="shared" si="2"/>
        <v>0</v>
      </c>
      <c r="G11" s="200">
        <f>IF(AVERAGE(G8:G10)&gt;1,1,AVERAGE(G8:G10))</f>
        <v>0</v>
      </c>
      <c r="H11" s="199"/>
      <c r="I11" s="198">
        <f>ROUND(F11*G11+H11,0)</f>
        <v>0</v>
      </c>
      <c r="J11" s="197" t="s">
        <v>174</v>
      </c>
    </row>
    <row r="12" spans="1:13" ht="20.100000000000001" customHeight="1" x14ac:dyDescent="0.2">
      <c r="A12" s="203" t="s">
        <v>22</v>
      </c>
      <c r="B12" s="201"/>
      <c r="C12" s="202"/>
      <c r="D12" s="201">
        <f t="shared" si="1"/>
        <v>0</v>
      </c>
      <c r="E12" s="202"/>
      <c r="F12" s="201">
        <f t="shared" si="2"/>
        <v>0</v>
      </c>
      <c r="G12" s="200">
        <f>G11</f>
        <v>0</v>
      </c>
      <c r="H12" s="199"/>
      <c r="I12" s="198">
        <f>ROUND(F12*G12+H12,0)</f>
        <v>0</v>
      </c>
      <c r="J12" s="197" t="s">
        <v>174</v>
      </c>
    </row>
    <row r="13" spans="1:13" ht="20.100000000000001" customHeight="1" x14ac:dyDescent="0.2">
      <c r="A13" s="203" t="s">
        <v>23</v>
      </c>
      <c r="B13" s="201"/>
      <c r="C13" s="202"/>
      <c r="D13" s="201">
        <f t="shared" si="1"/>
        <v>0</v>
      </c>
      <c r="E13" s="202"/>
      <c r="F13" s="201">
        <f t="shared" si="2"/>
        <v>0</v>
      </c>
      <c r="G13" s="200">
        <f>G12</f>
        <v>0</v>
      </c>
      <c r="H13" s="199"/>
      <c r="I13" s="198">
        <f>ROUND(F13*G13+H13,0)</f>
        <v>0</v>
      </c>
      <c r="J13" s="197" t="s">
        <v>174</v>
      </c>
    </row>
    <row r="14" spans="1:13" ht="20.100000000000001" customHeight="1" x14ac:dyDescent="0.2">
      <c r="A14" s="203" t="s">
        <v>24</v>
      </c>
      <c r="B14" s="201"/>
      <c r="C14" s="202"/>
      <c r="D14" s="201">
        <f t="shared" si="1"/>
        <v>0</v>
      </c>
      <c r="E14" s="202"/>
      <c r="F14" s="201">
        <f t="shared" si="2"/>
        <v>0</v>
      </c>
      <c r="G14" s="200">
        <f>G13</f>
        <v>0</v>
      </c>
      <c r="H14" s="199"/>
      <c r="I14" s="198">
        <f>ROUND(F14*G14+H14,0)</f>
        <v>0</v>
      </c>
      <c r="J14" s="197" t="s">
        <v>174</v>
      </c>
    </row>
    <row r="15" spans="1:13" ht="15.75" x14ac:dyDescent="0.2">
      <c r="A15" s="196"/>
      <c r="B15" s="195"/>
      <c r="C15" s="194"/>
      <c r="D15" s="194"/>
      <c r="E15" s="194"/>
      <c r="F15" s="193"/>
      <c r="G15" s="191"/>
      <c r="H15" s="189"/>
      <c r="I15" s="190"/>
      <c r="J15" s="189"/>
    </row>
    <row r="16" spans="1:13" ht="15.75" x14ac:dyDescent="0.25">
      <c r="A16" s="192" t="s">
        <v>173</v>
      </c>
      <c r="B16" s="192"/>
      <c r="C16" s="192"/>
      <c r="D16" s="192"/>
      <c r="E16" s="192"/>
      <c r="F16" s="192"/>
      <c r="G16" s="191"/>
      <c r="H16" s="189"/>
      <c r="I16" s="190"/>
      <c r="J16" s="189"/>
    </row>
  </sheetData>
  <mergeCells count="3">
    <mergeCell ref="A1:J1"/>
    <mergeCell ref="I2:J2"/>
    <mergeCell ref="A3:J3"/>
  </mergeCells>
  <printOptions horizontalCentered="1"/>
  <pageMargins left="0" right="0" top="0.74803149606299213" bottom="0" header="0" footer="0"/>
  <pageSetup paperSize="9" scale="77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="85" zoomScaleNormal="85" zoomScaleSheetLayoutView="85" workbookViewId="0">
      <selection sqref="A1:N1"/>
    </sheetView>
  </sheetViews>
  <sheetFormatPr defaultColWidth="9.140625" defaultRowHeight="15" x14ac:dyDescent="0.2"/>
  <cols>
    <col min="1" max="1" width="6" style="224" customWidth="1"/>
    <col min="2" max="2" width="42.5703125" style="224" customWidth="1"/>
    <col min="3" max="3" width="15.28515625" style="224" customWidth="1"/>
    <col min="4" max="4" width="17" style="224" customWidth="1"/>
    <col min="5" max="5" width="17.85546875" style="224" customWidth="1"/>
    <col min="6" max="6" width="11.7109375" style="224" customWidth="1"/>
    <col min="7" max="7" width="15.85546875" style="224" customWidth="1"/>
    <col min="8" max="8" width="12.140625" style="224" customWidth="1"/>
    <col min="9" max="9" width="16.85546875" style="224" customWidth="1"/>
    <col min="10" max="10" width="11.5703125" style="224" customWidth="1"/>
    <col min="11" max="11" width="18.28515625" style="224" customWidth="1"/>
    <col min="12" max="12" width="9.7109375" style="224" customWidth="1"/>
    <col min="13" max="13" width="18.28515625" style="224" customWidth="1"/>
    <col min="14" max="14" width="9.85546875" style="224" customWidth="1"/>
    <col min="15" max="16384" width="9.140625" style="224"/>
  </cols>
  <sheetData>
    <row r="1" spans="1:14" ht="15.75" x14ac:dyDescent="0.2">
      <c r="A1" s="506">
        <v>114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</row>
    <row r="2" spans="1:14" ht="57" customHeight="1" x14ac:dyDescent="0.2">
      <c r="L2" s="511" t="s">
        <v>239</v>
      </c>
      <c r="M2" s="511"/>
      <c r="N2" s="511"/>
    </row>
    <row r="3" spans="1:14" ht="25.5" customHeight="1" x14ac:dyDescent="0.2">
      <c r="A3" s="513" t="s">
        <v>238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</row>
    <row r="4" spans="1:14" ht="18.75" x14ac:dyDescent="0.2">
      <c r="B4" s="283"/>
      <c r="C4" s="283"/>
      <c r="D4" s="283"/>
      <c r="E4" s="283"/>
      <c r="F4" s="283"/>
      <c r="G4" s="283"/>
      <c r="H4" s="283"/>
      <c r="I4" s="283"/>
      <c r="J4" s="282"/>
      <c r="K4" s="512"/>
      <c r="L4" s="512"/>
      <c r="M4" s="512" t="s">
        <v>193</v>
      </c>
      <c r="N4" s="512"/>
    </row>
    <row r="5" spans="1:14" ht="39" customHeight="1" x14ac:dyDescent="0.2">
      <c r="A5" s="507" t="s">
        <v>237</v>
      </c>
      <c r="B5" s="507" t="s">
        <v>236</v>
      </c>
      <c r="C5" s="508" t="s">
        <v>235</v>
      </c>
      <c r="D5" s="510" t="s">
        <v>234</v>
      </c>
      <c r="E5" s="510"/>
      <c r="F5" s="510"/>
      <c r="G5" s="507" t="s">
        <v>21</v>
      </c>
      <c r="H5" s="507" t="s">
        <v>231</v>
      </c>
      <c r="I5" s="507" t="s">
        <v>22</v>
      </c>
      <c r="J5" s="507" t="s">
        <v>231</v>
      </c>
      <c r="K5" s="507" t="s">
        <v>23</v>
      </c>
      <c r="L5" s="507" t="s">
        <v>231</v>
      </c>
      <c r="M5" s="507" t="s">
        <v>24</v>
      </c>
      <c r="N5" s="507" t="s">
        <v>231</v>
      </c>
    </row>
    <row r="6" spans="1:14" ht="37.5" x14ac:dyDescent="0.2">
      <c r="A6" s="507"/>
      <c r="B6" s="507"/>
      <c r="C6" s="509"/>
      <c r="D6" s="281" t="s">
        <v>233</v>
      </c>
      <c r="E6" s="281" t="s">
        <v>232</v>
      </c>
      <c r="F6" s="281" t="s">
        <v>231</v>
      </c>
      <c r="G6" s="507"/>
      <c r="H6" s="507"/>
      <c r="I6" s="507"/>
      <c r="J6" s="507"/>
      <c r="K6" s="507"/>
      <c r="L6" s="507"/>
      <c r="M6" s="507"/>
      <c r="N6" s="507"/>
    </row>
    <row r="7" spans="1:14" ht="56.25" x14ac:dyDescent="0.2">
      <c r="A7" s="249">
        <v>1</v>
      </c>
      <c r="B7" s="278" t="s">
        <v>230</v>
      </c>
      <c r="C7" s="277" t="s">
        <v>229</v>
      </c>
      <c r="D7" s="254"/>
      <c r="E7" s="254"/>
      <c r="F7" s="263" t="str">
        <f>IF(D7=0," ",E7/D7*100)</f>
        <v xml:space="preserve"> </v>
      </c>
      <c r="G7" s="258"/>
      <c r="H7" s="263" t="str">
        <f>IF(E7=0," ",G7/E7*100)</f>
        <v xml:space="preserve"> </v>
      </c>
      <c r="I7" s="258"/>
      <c r="J7" s="263" t="str">
        <f>IF(G7=0," ",I7/G7*100)</f>
        <v xml:space="preserve"> </v>
      </c>
      <c r="K7" s="258"/>
      <c r="L7" s="263" t="str">
        <f>IF(I7=0," ",K7/I7*100)</f>
        <v xml:space="preserve"> </v>
      </c>
      <c r="M7" s="280"/>
      <c r="N7" s="263" t="str">
        <f>IF(K7=0," ",M7/K7*100)</f>
        <v xml:space="preserve"> </v>
      </c>
    </row>
    <row r="8" spans="1:14" ht="37.5" x14ac:dyDescent="0.2">
      <c r="A8" s="271">
        <v>2</v>
      </c>
      <c r="B8" s="270" t="s">
        <v>228</v>
      </c>
      <c r="C8" s="269" t="s">
        <v>227</v>
      </c>
      <c r="D8" s="254"/>
      <c r="E8" s="254"/>
      <c r="F8" s="279" t="str">
        <f>IF(D8=0," ",E8/D8*100)</f>
        <v xml:space="preserve"> </v>
      </c>
      <c r="G8" s="268"/>
      <c r="H8" s="279" t="str">
        <f>IF(E8=0," ",G8/E8*100)</f>
        <v xml:space="preserve"> </v>
      </c>
      <c r="I8" s="268"/>
      <c r="J8" s="279" t="str">
        <f>IF(G8=0," ",I8/G8*100)</f>
        <v xml:space="preserve"> </v>
      </c>
      <c r="K8" s="268"/>
      <c r="L8" s="279" t="str">
        <f>IF(I8=0," ",K8/I8*100)</f>
        <v xml:space="preserve"> </v>
      </c>
      <c r="M8" s="268"/>
      <c r="N8" s="279" t="str">
        <f>IF(K8=0," ",M8/K8*100)</f>
        <v xml:space="preserve"> </v>
      </c>
    </row>
    <row r="9" spans="1:14" ht="56.25" x14ac:dyDescent="0.2">
      <c r="A9" s="249">
        <v>3</v>
      </c>
      <c r="B9" s="278" t="s">
        <v>226</v>
      </c>
      <c r="C9" s="277"/>
      <c r="D9" s="276">
        <f>IF(D7=0,0,D11/D7*100)</f>
        <v>0</v>
      </c>
      <c r="E9" s="276">
        <f>IF(E7=0,0,E11/E7*100)</f>
        <v>0</v>
      </c>
      <c r="F9" s="263" t="str">
        <f>IF(D9=0," ",E9/D9*100)</f>
        <v xml:space="preserve"> </v>
      </c>
      <c r="G9" s="276">
        <f>AVERAGE(D9,E9)</f>
        <v>0</v>
      </c>
      <c r="H9" s="263"/>
      <c r="I9" s="276">
        <f>G9</f>
        <v>0</v>
      </c>
      <c r="J9" s="263"/>
      <c r="K9" s="276">
        <f>I9</f>
        <v>0</v>
      </c>
      <c r="L9" s="263"/>
      <c r="M9" s="276">
        <f>K9</f>
        <v>0</v>
      </c>
      <c r="N9" s="263"/>
    </row>
    <row r="10" spans="1:14" ht="56.25" x14ac:dyDescent="0.2">
      <c r="A10" s="271">
        <v>4</v>
      </c>
      <c r="B10" s="270" t="s">
        <v>225</v>
      </c>
      <c r="C10" s="269"/>
      <c r="D10" s="275">
        <f>IF(D8=0,0,D12/D8*100)</f>
        <v>0</v>
      </c>
      <c r="E10" s="275">
        <f>IF(E8=0,0,E12/E8*100)</f>
        <v>0</v>
      </c>
      <c r="F10" s="275" t="str">
        <f>IF(D10=0," ",E10/D10*100)</f>
        <v xml:space="preserve"> </v>
      </c>
      <c r="G10" s="275">
        <f>AVERAGE(D10,E10)</f>
        <v>0</v>
      </c>
      <c r="H10" s="275"/>
      <c r="I10" s="275">
        <f>G10</f>
        <v>0</v>
      </c>
      <c r="J10" s="275"/>
      <c r="K10" s="275">
        <f>I10</f>
        <v>0</v>
      </c>
      <c r="L10" s="275"/>
      <c r="M10" s="275">
        <f>K10</f>
        <v>0</v>
      </c>
      <c r="N10" s="275"/>
    </row>
    <row r="11" spans="1:14" s="266" customFormat="1" ht="76.5" x14ac:dyDescent="0.2">
      <c r="A11" s="242">
        <v>5</v>
      </c>
      <c r="B11" s="260" t="s">
        <v>224</v>
      </c>
      <c r="C11" s="259" t="s">
        <v>223</v>
      </c>
      <c r="D11" s="262"/>
      <c r="E11" s="262"/>
      <c r="F11" s="274" t="str">
        <f>IF(D11=0," ",E11/D11*100)</f>
        <v xml:space="preserve"> </v>
      </c>
      <c r="G11" s="273">
        <f>G7*G9/100</f>
        <v>0</v>
      </c>
      <c r="H11" s="272" t="str">
        <f t="shared" ref="H11:H16" si="0">IF(E11=0," ",G11/E11*100)</f>
        <v xml:space="preserve"> </v>
      </c>
      <c r="I11" s="273">
        <f>I7*I9/100</f>
        <v>0</v>
      </c>
      <c r="J11" s="272" t="str">
        <f t="shared" ref="J11:J16" si="1">IF(G11=0," ",I11/G11*100)</f>
        <v xml:space="preserve"> </v>
      </c>
      <c r="K11" s="273">
        <f>K7*K9/100</f>
        <v>0</v>
      </c>
      <c r="L11" s="272" t="str">
        <f t="shared" ref="L11:L16" si="2">IF(I11=0," ",K11/I11*100)</f>
        <v xml:space="preserve"> </v>
      </c>
      <c r="M11" s="273">
        <f>M7*M9/100</f>
        <v>0</v>
      </c>
      <c r="N11" s="272" t="str">
        <f t="shared" ref="N11:N16" si="3">IF(K11=0," ",M11/K11*100)</f>
        <v xml:space="preserve"> </v>
      </c>
    </row>
    <row r="12" spans="1:14" s="266" customFormat="1" ht="56.25" x14ac:dyDescent="0.2">
      <c r="A12" s="271">
        <v>6</v>
      </c>
      <c r="B12" s="270" t="s">
        <v>222</v>
      </c>
      <c r="C12" s="269" t="s">
        <v>221</v>
      </c>
      <c r="D12" s="254"/>
      <c r="E12" s="254"/>
      <c r="F12" s="267"/>
      <c r="G12" s="268">
        <f>G8*G10/100</f>
        <v>0</v>
      </c>
      <c r="H12" s="267" t="str">
        <f t="shared" si="0"/>
        <v xml:space="preserve"> </v>
      </c>
      <c r="I12" s="268">
        <f>I8*I10/100</f>
        <v>0</v>
      </c>
      <c r="J12" s="267" t="str">
        <f t="shared" si="1"/>
        <v xml:space="preserve"> </v>
      </c>
      <c r="K12" s="268">
        <f>K8*K10/100</f>
        <v>0</v>
      </c>
      <c r="L12" s="267" t="str">
        <f t="shared" si="2"/>
        <v xml:space="preserve"> </v>
      </c>
      <c r="M12" s="268">
        <f>M8*M10/100</f>
        <v>0</v>
      </c>
      <c r="N12" s="267" t="str">
        <f t="shared" si="3"/>
        <v xml:space="preserve"> </v>
      </c>
    </row>
    <row r="13" spans="1:14" s="264" customFormat="1" ht="37.5" x14ac:dyDescent="0.2">
      <c r="A13" s="240">
        <v>7</v>
      </c>
      <c r="B13" s="241" t="s">
        <v>220</v>
      </c>
      <c r="C13" s="265" t="s">
        <v>219</v>
      </c>
      <c r="D13" s="237">
        <f>D11+D12</f>
        <v>0</v>
      </c>
      <c r="E13" s="237">
        <f>E11+E12</f>
        <v>0</v>
      </c>
      <c r="F13" s="236" t="str">
        <f>IF(D13=0," ",E13/D13*100)</f>
        <v xml:space="preserve"> </v>
      </c>
      <c r="G13" s="237">
        <f>G11+G12</f>
        <v>0</v>
      </c>
      <c r="H13" s="236" t="str">
        <f t="shared" si="0"/>
        <v xml:space="preserve"> </v>
      </c>
      <c r="I13" s="237">
        <f>I11+I12</f>
        <v>0</v>
      </c>
      <c r="J13" s="236" t="str">
        <f t="shared" si="1"/>
        <v xml:space="preserve"> </v>
      </c>
      <c r="K13" s="237">
        <f>K11+K12</f>
        <v>0</v>
      </c>
      <c r="L13" s="236" t="str">
        <f t="shared" si="2"/>
        <v xml:space="preserve"> </v>
      </c>
      <c r="M13" s="237">
        <f>M11+M12</f>
        <v>0</v>
      </c>
      <c r="N13" s="236" t="str">
        <f t="shared" si="3"/>
        <v xml:space="preserve"> </v>
      </c>
    </row>
    <row r="14" spans="1:14" s="235" customFormat="1" ht="75" x14ac:dyDescent="0.2">
      <c r="A14" s="249">
        <v>8</v>
      </c>
      <c r="B14" s="260" t="s">
        <v>218</v>
      </c>
      <c r="C14" s="259" t="s">
        <v>217</v>
      </c>
      <c r="D14" s="254"/>
      <c r="E14" s="254"/>
      <c r="F14" s="263" t="str">
        <f>IF(D14=0," ",E14/D14*100)</f>
        <v xml:space="preserve"> </v>
      </c>
      <c r="G14" s="253">
        <f>E14</f>
        <v>0</v>
      </c>
      <c r="H14" s="252" t="str">
        <f t="shared" si="0"/>
        <v xml:space="preserve"> </v>
      </c>
      <c r="I14" s="253">
        <f>G14</f>
        <v>0</v>
      </c>
      <c r="J14" s="252" t="str">
        <f t="shared" si="1"/>
        <v xml:space="preserve"> </v>
      </c>
      <c r="K14" s="253">
        <f>I14</f>
        <v>0</v>
      </c>
      <c r="L14" s="252" t="str">
        <f t="shared" si="2"/>
        <v xml:space="preserve"> </v>
      </c>
      <c r="M14" s="253">
        <f>K14</f>
        <v>0</v>
      </c>
      <c r="N14" s="252" t="str">
        <f t="shared" si="3"/>
        <v xml:space="preserve"> </v>
      </c>
    </row>
    <row r="15" spans="1:14" s="243" customFormat="1" ht="75" x14ac:dyDescent="0.2">
      <c r="A15" s="249">
        <v>9</v>
      </c>
      <c r="B15" s="255" t="s">
        <v>216</v>
      </c>
      <c r="C15" s="259" t="s">
        <v>215</v>
      </c>
      <c r="D15" s="254"/>
      <c r="E15" s="254"/>
      <c r="F15" s="263" t="str">
        <f>IF(D15=0," ",E15/D15*100)</f>
        <v xml:space="preserve"> </v>
      </c>
      <c r="G15" s="253">
        <f>E15</f>
        <v>0</v>
      </c>
      <c r="H15" s="252" t="str">
        <f t="shared" si="0"/>
        <v xml:space="preserve"> </v>
      </c>
      <c r="I15" s="253">
        <f>G15</f>
        <v>0</v>
      </c>
      <c r="J15" s="252" t="str">
        <f t="shared" si="1"/>
        <v xml:space="preserve"> </v>
      </c>
      <c r="K15" s="253">
        <f>I15</f>
        <v>0</v>
      </c>
      <c r="L15" s="252" t="str">
        <f t="shared" si="2"/>
        <v xml:space="preserve"> </v>
      </c>
      <c r="M15" s="253">
        <f>K15</f>
        <v>0</v>
      </c>
      <c r="N15" s="252" t="str">
        <f t="shared" si="3"/>
        <v xml:space="preserve"> </v>
      </c>
    </row>
    <row r="16" spans="1:14" s="243" customFormat="1" ht="112.5" x14ac:dyDescent="0.2">
      <c r="A16" s="249">
        <v>10</v>
      </c>
      <c r="B16" s="255" t="s">
        <v>214</v>
      </c>
      <c r="C16" s="259" t="s">
        <v>213</v>
      </c>
      <c r="D16" s="253">
        <f>D11-D15</f>
        <v>0</v>
      </c>
      <c r="E16" s="253">
        <f>E11-E15</f>
        <v>0</v>
      </c>
      <c r="F16" s="263" t="str">
        <f>IF(D16=0," ",E16/D16*100)</f>
        <v xml:space="preserve"> </v>
      </c>
      <c r="G16" s="253">
        <f>G11-G15</f>
        <v>0</v>
      </c>
      <c r="H16" s="252" t="str">
        <f t="shared" si="0"/>
        <v xml:space="preserve"> </v>
      </c>
      <c r="I16" s="253">
        <f>I11-I15</f>
        <v>0</v>
      </c>
      <c r="J16" s="252" t="str">
        <f t="shared" si="1"/>
        <v xml:space="preserve"> </v>
      </c>
      <c r="K16" s="253">
        <f>K11-K15</f>
        <v>0</v>
      </c>
      <c r="L16" s="252" t="str">
        <f t="shared" si="2"/>
        <v xml:space="preserve"> </v>
      </c>
      <c r="M16" s="253">
        <f>M11-M15</f>
        <v>0</v>
      </c>
      <c r="N16" s="252" t="str">
        <f t="shared" si="3"/>
        <v xml:space="preserve"> </v>
      </c>
    </row>
    <row r="17" spans="1:15" s="256" customFormat="1" ht="95.25" x14ac:dyDescent="0.2">
      <c r="A17" s="242">
        <v>11</v>
      </c>
      <c r="B17" s="260" t="s">
        <v>212</v>
      </c>
      <c r="C17" s="259" t="s">
        <v>211</v>
      </c>
      <c r="D17" s="258">
        <f>D16+D15-D11</f>
        <v>0</v>
      </c>
      <c r="E17" s="258">
        <f>E16+E15-E11</f>
        <v>0</v>
      </c>
      <c r="F17" s="258"/>
      <c r="G17" s="258">
        <f>G16+G15-G11</f>
        <v>0</v>
      </c>
      <c r="H17" s="258"/>
      <c r="I17" s="258">
        <f>I16+I15-I11</f>
        <v>0</v>
      </c>
      <c r="J17" s="258"/>
      <c r="K17" s="258">
        <f>K16+K15-K11</f>
        <v>0</v>
      </c>
      <c r="L17" s="258"/>
      <c r="M17" s="258">
        <f>M16+M15-M11</f>
        <v>0</v>
      </c>
      <c r="N17" s="258"/>
    </row>
    <row r="18" spans="1:15" s="243" customFormat="1" ht="56.25" x14ac:dyDescent="0.2">
      <c r="A18" s="249">
        <v>12</v>
      </c>
      <c r="B18" s="255" t="s">
        <v>210</v>
      </c>
      <c r="C18" s="259" t="s">
        <v>209</v>
      </c>
      <c r="D18" s="262"/>
      <c r="E18" s="262"/>
      <c r="F18" s="244" t="str">
        <f>IF(D18=0," ",E18/D18*100)</f>
        <v xml:space="preserve"> </v>
      </c>
      <c r="G18" s="261">
        <f>E18</f>
        <v>0</v>
      </c>
      <c r="H18" s="252" t="str">
        <f>IF(E18=0," ",G18/E18*100)</f>
        <v xml:space="preserve"> </v>
      </c>
      <c r="I18" s="261">
        <f>G18</f>
        <v>0</v>
      </c>
      <c r="J18" s="252" t="str">
        <f>IF(G18=0," ",I18/G18*100)</f>
        <v xml:space="preserve"> </v>
      </c>
      <c r="K18" s="261">
        <f>I18</f>
        <v>0</v>
      </c>
      <c r="L18" s="252" t="str">
        <f>IF(I18=0," ",K18/I18*100)</f>
        <v xml:space="preserve"> </v>
      </c>
      <c r="M18" s="261">
        <f>K18</f>
        <v>0</v>
      </c>
      <c r="N18" s="252" t="str">
        <f>IF(K18=0," ",M18/K18*100)</f>
        <v xml:space="preserve"> </v>
      </c>
    </row>
    <row r="19" spans="1:15" s="243" customFormat="1" ht="93.75" x14ac:dyDescent="0.2">
      <c r="A19" s="249">
        <v>13</v>
      </c>
      <c r="B19" s="255" t="s">
        <v>208</v>
      </c>
      <c r="C19" s="259" t="s">
        <v>207</v>
      </c>
      <c r="D19" s="253">
        <f>D11-D18</f>
        <v>0</v>
      </c>
      <c r="E19" s="253">
        <f>E11-E18</f>
        <v>0</v>
      </c>
      <c r="F19" s="244" t="str">
        <f>IF(D19=0," ",E19/D19*100)</f>
        <v xml:space="preserve"> </v>
      </c>
      <c r="G19" s="253">
        <f>G11-G18</f>
        <v>0</v>
      </c>
      <c r="H19" s="252" t="str">
        <f>IF(E19=0," ",G19/E19*100)</f>
        <v xml:space="preserve"> </v>
      </c>
      <c r="I19" s="253">
        <f>I11-I18</f>
        <v>0</v>
      </c>
      <c r="J19" s="252" t="str">
        <f>IF(G19=0," ",I19/G19*100)</f>
        <v xml:space="preserve"> </v>
      </c>
      <c r="K19" s="253">
        <f>K11-K18</f>
        <v>0</v>
      </c>
      <c r="L19" s="252" t="str">
        <f>IF(I19=0," ",K19/I19*100)</f>
        <v xml:space="preserve"> </v>
      </c>
      <c r="M19" s="253">
        <f>M11-M18</f>
        <v>0</v>
      </c>
      <c r="N19" s="252" t="str">
        <f>IF(K19=0," ",M19/K19*100)</f>
        <v xml:space="preserve"> </v>
      </c>
    </row>
    <row r="20" spans="1:15" s="256" customFormat="1" ht="95.25" x14ac:dyDescent="0.2">
      <c r="A20" s="242">
        <v>14</v>
      </c>
      <c r="B20" s="260" t="s">
        <v>206</v>
      </c>
      <c r="C20" s="259" t="s">
        <v>205</v>
      </c>
      <c r="D20" s="258">
        <f>D19+D18-D11</f>
        <v>0</v>
      </c>
      <c r="E20" s="258">
        <f>E19+E18-E11</f>
        <v>0</v>
      </c>
      <c r="F20" s="257"/>
      <c r="G20" s="258">
        <f>G19+G18-G11</f>
        <v>0</v>
      </c>
      <c r="H20" s="257"/>
      <c r="I20" s="258">
        <f>I19+I18-I11</f>
        <v>0</v>
      </c>
      <c r="J20" s="257"/>
      <c r="K20" s="258">
        <f>K19+K18-K11</f>
        <v>0</v>
      </c>
      <c r="L20" s="257"/>
      <c r="M20" s="258">
        <f>M19+M18-M11</f>
        <v>0</v>
      </c>
      <c r="N20" s="257"/>
    </row>
    <row r="21" spans="1:15" s="243" customFormat="1" ht="93.75" x14ac:dyDescent="0.2">
      <c r="A21" s="249">
        <v>15</v>
      </c>
      <c r="B21" s="255" t="s">
        <v>204</v>
      </c>
      <c r="C21" s="247" t="s">
        <v>203</v>
      </c>
      <c r="D21" s="253">
        <f>D20+D17+D13</f>
        <v>0</v>
      </c>
      <c r="E21" s="253">
        <f>E20+E17+E13</f>
        <v>0</v>
      </c>
      <c r="F21" s="244" t="str">
        <f>IF(D21=0," ",E21/D21*100)</f>
        <v xml:space="preserve"> </v>
      </c>
      <c r="G21" s="253">
        <f>G20+G17+G13</f>
        <v>0</v>
      </c>
      <c r="H21" s="252" t="str">
        <f>IF(E21=0," ",G21/E21*100)</f>
        <v xml:space="preserve"> </v>
      </c>
      <c r="I21" s="253">
        <f>I20+I17+I13</f>
        <v>0</v>
      </c>
      <c r="J21" s="252" t="str">
        <f>IF(G21=0," ",I21/G21*100)</f>
        <v xml:space="preserve"> </v>
      </c>
      <c r="K21" s="253">
        <f>K20+K17+K13</f>
        <v>0</v>
      </c>
      <c r="L21" s="252" t="str">
        <f>IF(I21=0," ",K21/I21*100)</f>
        <v xml:space="preserve"> </v>
      </c>
      <c r="M21" s="253">
        <f>M20+M17+M13</f>
        <v>0</v>
      </c>
      <c r="N21" s="252" t="str">
        <f>IF(K21=0," ",M21/K21*100)</f>
        <v xml:space="preserve"> </v>
      </c>
    </row>
    <row r="22" spans="1:15" s="243" customFormat="1" ht="36.75" customHeight="1" x14ac:dyDescent="0.2">
      <c r="A22" s="249">
        <v>16</v>
      </c>
      <c r="B22" s="255" t="s">
        <v>202</v>
      </c>
      <c r="C22" s="247" t="s">
        <v>196</v>
      </c>
      <c r="D22" s="254"/>
      <c r="E22" s="254"/>
      <c r="F22" s="244" t="str">
        <f>IF(D22=0," ",E22/D22*100)</f>
        <v xml:space="preserve"> </v>
      </c>
      <c r="G22" s="253">
        <f>G21*G23/100</f>
        <v>0</v>
      </c>
      <c r="H22" s="252" t="str">
        <f>IF(E22=0," ",G22/E22*100)</f>
        <v xml:space="preserve"> </v>
      </c>
      <c r="I22" s="253">
        <f>I21*I23/100</f>
        <v>0</v>
      </c>
      <c r="J22" s="252" t="str">
        <f>IF(G22=0," ",I22/G22*100)</f>
        <v xml:space="preserve"> </v>
      </c>
      <c r="K22" s="253">
        <f>K21*K23/100</f>
        <v>0</v>
      </c>
      <c r="L22" s="252" t="str">
        <f>IF(I22=0," ",K22/I22*100)</f>
        <v xml:space="preserve"> </v>
      </c>
      <c r="M22" s="253">
        <f>M21*M23/100</f>
        <v>0</v>
      </c>
      <c r="N22" s="252" t="str">
        <f>IF(K22=0," ",M22/K22*100)</f>
        <v xml:space="preserve"> </v>
      </c>
    </row>
    <row r="23" spans="1:15" s="243" customFormat="1" ht="37.5" x14ac:dyDescent="0.2">
      <c r="A23" s="249">
        <v>17</v>
      </c>
      <c r="B23" s="248" t="s">
        <v>201</v>
      </c>
      <c r="C23" s="247" t="s">
        <v>200</v>
      </c>
      <c r="D23" s="250">
        <f>IF(D21=0,0,D22/D21*100)</f>
        <v>0</v>
      </c>
      <c r="E23" s="250">
        <f>IF(E21=0,0,E22/E21*100)</f>
        <v>0</v>
      </c>
      <c r="F23" s="251"/>
      <c r="G23" s="250">
        <f>AVERAGE(D23,E23)</f>
        <v>0</v>
      </c>
      <c r="H23" s="250"/>
      <c r="I23" s="250">
        <f>G23</f>
        <v>0</v>
      </c>
      <c r="J23" s="250"/>
      <c r="K23" s="250">
        <f>I23</f>
        <v>0</v>
      </c>
      <c r="L23" s="250"/>
      <c r="M23" s="250">
        <f>K23</f>
        <v>0</v>
      </c>
      <c r="N23" s="250"/>
    </row>
    <row r="24" spans="1:15" s="243" customFormat="1" ht="31.5" x14ac:dyDescent="0.2">
      <c r="A24" s="249">
        <v>18</v>
      </c>
      <c r="B24" s="248" t="s">
        <v>199</v>
      </c>
      <c r="C24" s="247" t="s">
        <v>198</v>
      </c>
      <c r="D24" s="245">
        <f>IF(D22=0,0,D26/D22*100)</f>
        <v>0</v>
      </c>
      <c r="E24" s="245">
        <f>IF(E22=0,0,E26/E22*100)</f>
        <v>0</v>
      </c>
      <c r="F24" s="251"/>
      <c r="G24" s="250">
        <f>IF(AVERAGE(D24,E24)&gt;100,100,AVERAGE(D24,E24))</f>
        <v>0</v>
      </c>
      <c r="H24" s="250"/>
      <c r="I24" s="250">
        <f>G24</f>
        <v>0</v>
      </c>
      <c r="J24" s="250"/>
      <c r="K24" s="250">
        <f>I24</f>
        <v>0</v>
      </c>
      <c r="L24" s="250"/>
      <c r="M24" s="250">
        <f>K24</f>
        <v>0</v>
      </c>
      <c r="N24" s="250"/>
    </row>
    <row r="25" spans="1:15" s="243" customFormat="1" ht="35.25" customHeight="1" x14ac:dyDescent="0.2">
      <c r="A25" s="249">
        <v>19</v>
      </c>
      <c r="B25" s="248" t="s">
        <v>185</v>
      </c>
      <c r="C25" s="247"/>
      <c r="D25" s="245"/>
      <c r="E25" s="245"/>
      <c r="F25" s="244"/>
      <c r="G25" s="246"/>
      <c r="H25" s="244"/>
      <c r="I25" s="246"/>
      <c r="J25" s="244"/>
      <c r="K25" s="245"/>
      <c r="L25" s="244"/>
      <c r="M25" s="245"/>
      <c r="N25" s="244"/>
    </row>
    <row r="26" spans="1:15" ht="75" x14ac:dyDescent="0.2">
      <c r="A26" s="242">
        <v>20</v>
      </c>
      <c r="B26" s="241" t="s">
        <v>197</v>
      </c>
      <c r="C26" s="240" t="s">
        <v>196</v>
      </c>
      <c r="D26" s="239"/>
      <c r="E26" s="239"/>
      <c r="F26" s="238" t="str">
        <f>IF(D26=0," ",E26/D26*100)</f>
        <v xml:space="preserve"> </v>
      </c>
      <c r="G26" s="237">
        <f>ROUND(G22*(G24/100)+G25,0)</f>
        <v>0</v>
      </c>
      <c r="H26" s="236" t="str">
        <f>IF(E26=0," ",G26/E26*100)</f>
        <v xml:space="preserve"> </v>
      </c>
      <c r="I26" s="237">
        <f>ROUND(I22*(I24/100)+I25,0)</f>
        <v>0</v>
      </c>
      <c r="J26" s="236" t="str">
        <f>IF(G26=0," ",I26/G26*100)</f>
        <v xml:space="preserve"> </v>
      </c>
      <c r="K26" s="237">
        <f>ROUND(K22*(K24/100)+K25,0)</f>
        <v>0</v>
      </c>
      <c r="L26" s="236" t="str">
        <f>IF(I26=0," ",K26/I26*100)</f>
        <v xml:space="preserve"> </v>
      </c>
      <c r="M26" s="237">
        <f>ROUND(M22*(M24/100)+M25,0)</f>
        <v>0</v>
      </c>
      <c r="N26" s="236" t="str">
        <f>IF(K26=0," ",M26/K26*100)</f>
        <v xml:space="preserve"> </v>
      </c>
      <c r="O26" s="235"/>
    </row>
    <row r="27" spans="1:15" s="228" customFormat="1" ht="19.5" x14ac:dyDescent="0.25">
      <c r="A27" s="234"/>
      <c r="B27" s="233"/>
      <c r="C27" s="232"/>
      <c r="D27" s="232"/>
      <c r="E27" s="230"/>
      <c r="F27" s="231"/>
      <c r="G27" s="230"/>
      <c r="H27" s="229"/>
      <c r="I27" s="230"/>
      <c r="J27" s="229"/>
      <c r="K27" s="230"/>
      <c r="L27" s="229"/>
      <c r="M27" s="230"/>
      <c r="N27" s="229"/>
    </row>
    <row r="28" spans="1:15" s="227" customFormat="1" ht="18.75" x14ac:dyDescent="0.3">
      <c r="A28" s="227" t="s">
        <v>173</v>
      </c>
    </row>
    <row r="30" spans="1:15" ht="18.75" x14ac:dyDescent="0.3">
      <c r="G30" s="226"/>
      <c r="H30" s="225"/>
    </row>
    <row r="31" spans="1:15" x14ac:dyDescent="0.2">
      <c r="G31" s="225"/>
      <c r="I31" s="225"/>
      <c r="K31" s="225"/>
    </row>
  </sheetData>
  <mergeCells count="17">
    <mergeCell ref="L5:L6"/>
    <mergeCell ref="A1:N1"/>
    <mergeCell ref="A5:A6"/>
    <mergeCell ref="B5:B6"/>
    <mergeCell ref="C5:C6"/>
    <mergeCell ref="D5:F5"/>
    <mergeCell ref="G5:G6"/>
    <mergeCell ref="L2:N2"/>
    <mergeCell ref="K4:L4"/>
    <mergeCell ref="M4:N4"/>
    <mergeCell ref="A3:N3"/>
    <mergeCell ref="M5:M6"/>
    <mergeCell ref="N5:N6"/>
    <mergeCell ref="H5:H6"/>
    <mergeCell ref="I5:I6"/>
    <mergeCell ref="J5:J6"/>
    <mergeCell ref="K5:K6"/>
  </mergeCells>
  <pageMargins left="0" right="0" top="0" bottom="0" header="0" footer="0"/>
  <pageSetup paperSize="9" scale="45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view="pageBreakPreview" zoomScale="75" zoomScaleNormal="70" zoomScaleSheetLayoutView="75" workbookViewId="0">
      <selection activeCell="A2" sqref="A2"/>
    </sheetView>
  </sheetViews>
  <sheetFormatPr defaultColWidth="8.85546875" defaultRowHeight="15" x14ac:dyDescent="0.25"/>
  <cols>
    <col min="1" max="1" width="6" style="284" customWidth="1"/>
    <col min="2" max="2" width="48.140625" style="284" customWidth="1"/>
    <col min="3" max="3" width="17.28515625" style="284" customWidth="1"/>
    <col min="4" max="4" width="17" style="284" customWidth="1"/>
    <col min="5" max="5" width="17.85546875" style="284" customWidth="1"/>
    <col min="6" max="6" width="11.7109375" style="284" customWidth="1"/>
    <col min="7" max="7" width="15.85546875" style="284" customWidth="1"/>
    <col min="8" max="8" width="12.140625" style="284" customWidth="1"/>
    <col min="9" max="9" width="16.85546875" style="284" customWidth="1"/>
    <col min="10" max="10" width="11.5703125" style="284" customWidth="1"/>
    <col min="11" max="11" width="18.28515625" style="284" customWidth="1"/>
    <col min="12" max="12" width="9.7109375" style="284" customWidth="1"/>
    <col min="13" max="13" width="18.28515625" style="284" customWidth="1"/>
    <col min="14" max="14" width="9.85546875" style="284" customWidth="1"/>
    <col min="15" max="16384" width="8.85546875" style="284"/>
  </cols>
  <sheetData>
    <row r="1" spans="1:21" ht="20.25" x14ac:dyDescent="0.3">
      <c r="A1" s="514">
        <v>115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21" ht="57" customHeight="1" x14ac:dyDescent="0.25">
      <c r="K2" s="322"/>
      <c r="L2" s="511" t="s">
        <v>351</v>
      </c>
      <c r="M2" s="511"/>
      <c r="N2" s="511"/>
    </row>
    <row r="3" spans="1:21" s="321" customFormat="1" ht="48" customHeight="1" x14ac:dyDescent="0.2">
      <c r="B3" s="517" t="s">
        <v>350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spans="1:21" ht="15" customHeight="1" x14ac:dyDescent="0.25">
      <c r="F4" s="320"/>
      <c r="H4" s="320"/>
      <c r="I4" s="515"/>
      <c r="J4" s="515"/>
      <c r="M4" s="516" t="s">
        <v>193</v>
      </c>
      <c r="N4" s="516"/>
    </row>
    <row r="5" spans="1:21" ht="40.5" customHeight="1" x14ac:dyDescent="0.25">
      <c r="A5" s="507" t="s">
        <v>237</v>
      </c>
      <c r="B5" s="507" t="s">
        <v>236</v>
      </c>
      <c r="C5" s="508" t="s">
        <v>235</v>
      </c>
      <c r="D5" s="510" t="s">
        <v>234</v>
      </c>
      <c r="E5" s="510"/>
      <c r="F5" s="510"/>
      <c r="G5" s="507" t="s">
        <v>21</v>
      </c>
      <c r="H5" s="507" t="s">
        <v>231</v>
      </c>
      <c r="I5" s="507" t="s">
        <v>22</v>
      </c>
      <c r="J5" s="507" t="s">
        <v>231</v>
      </c>
      <c r="K5" s="507" t="s">
        <v>23</v>
      </c>
      <c r="L5" s="507" t="s">
        <v>231</v>
      </c>
      <c r="M5" s="507" t="s">
        <v>24</v>
      </c>
      <c r="N5" s="507" t="s">
        <v>231</v>
      </c>
    </row>
    <row r="6" spans="1:21" ht="45" customHeight="1" x14ac:dyDescent="0.25">
      <c r="A6" s="507"/>
      <c r="B6" s="507"/>
      <c r="C6" s="509"/>
      <c r="D6" s="281" t="s">
        <v>233</v>
      </c>
      <c r="E6" s="281" t="s">
        <v>232</v>
      </c>
      <c r="F6" s="281" t="s">
        <v>231</v>
      </c>
      <c r="G6" s="507"/>
      <c r="H6" s="507"/>
      <c r="I6" s="507"/>
      <c r="J6" s="507"/>
      <c r="K6" s="507"/>
      <c r="L6" s="507"/>
      <c r="M6" s="507"/>
      <c r="N6" s="507"/>
    </row>
    <row r="7" spans="1:21" s="286" customFormat="1" ht="56.25" x14ac:dyDescent="0.25">
      <c r="A7" s="306">
        <v>1</v>
      </c>
      <c r="B7" s="307" t="s">
        <v>349</v>
      </c>
      <c r="C7" s="306" t="s">
        <v>348</v>
      </c>
      <c r="D7" s="317">
        <f>D8+D14+D18+D21+D27+D28+D31+D34+D37+D40+D41+D42</f>
        <v>0</v>
      </c>
      <c r="E7" s="317">
        <f>E8+E14+E18+E21+E27+E28+E31+E34+E37+E40+E41+E42</f>
        <v>0</v>
      </c>
      <c r="F7" s="304" t="str">
        <f t="shared" ref="F7:F38" si="0">IF(D7=0," ",E7/D7*100)</f>
        <v xml:space="preserve"> </v>
      </c>
      <c r="G7" s="317">
        <f>G8+G14+G18+G21+G27+G28+G31+G34+G37+G40+G41+G42</f>
        <v>0</v>
      </c>
      <c r="H7" s="304" t="str">
        <f t="shared" ref="H7:H38" si="1">IF(E7=0," ",G7/E7*100)</f>
        <v xml:space="preserve"> </v>
      </c>
      <c r="I7" s="317">
        <f>I8+I14+I18+I21+I27+I28+I31+I34+I37+I40+I41+I42</f>
        <v>0</v>
      </c>
      <c r="J7" s="304" t="str">
        <f t="shared" ref="J7:J38" si="2">IF(G7=0," ",I7/G7*100)</f>
        <v xml:space="preserve"> </v>
      </c>
      <c r="K7" s="317">
        <f>K8+K14+K18+K21+K27+K28+K31+K34+K37+K40+K41+K42</f>
        <v>0</v>
      </c>
      <c r="L7" s="304" t="str">
        <f t="shared" ref="L7:L38" si="3">IF(I7=0," ",K7/I7*100)</f>
        <v xml:space="preserve"> </v>
      </c>
      <c r="M7" s="317">
        <f>M8+M14+M18+M21+M27+M28+M31+M34+M37+M40+M41+M42</f>
        <v>0</v>
      </c>
      <c r="N7" s="304" t="str">
        <f t="shared" ref="N7:N38" si="4">IF(K7=0," ",M7/K7*100)</f>
        <v xml:space="preserve"> </v>
      </c>
    </row>
    <row r="8" spans="1:21" s="228" customFormat="1" ht="37.5" x14ac:dyDescent="0.25">
      <c r="A8" s="311">
        <v>2</v>
      </c>
      <c r="B8" s="312" t="s">
        <v>308</v>
      </c>
      <c r="C8" s="311" t="s">
        <v>347</v>
      </c>
      <c r="D8" s="309">
        <f>D9+D10+D11+D12+D13</f>
        <v>0</v>
      </c>
      <c r="E8" s="309">
        <f>E9+E10+E11+E12+E13</f>
        <v>0</v>
      </c>
      <c r="F8" s="308" t="str">
        <f t="shared" si="0"/>
        <v xml:space="preserve"> </v>
      </c>
      <c r="G8" s="309">
        <f>G9+G10+G11+G12+G13</f>
        <v>0</v>
      </c>
      <c r="H8" s="308" t="str">
        <f t="shared" si="1"/>
        <v xml:space="preserve"> </v>
      </c>
      <c r="I8" s="309">
        <f>I9+I10+I11+I12+I13</f>
        <v>0</v>
      </c>
      <c r="J8" s="308" t="str">
        <f t="shared" si="2"/>
        <v xml:space="preserve"> </v>
      </c>
      <c r="K8" s="309">
        <f>K9+K10+K11+K12+K13</f>
        <v>0</v>
      </c>
      <c r="L8" s="308" t="str">
        <f t="shared" si="3"/>
        <v xml:space="preserve"> </v>
      </c>
      <c r="M8" s="309">
        <f>M9+M10+M11+M12+M13</f>
        <v>0</v>
      </c>
      <c r="N8" s="308" t="str">
        <f t="shared" si="4"/>
        <v xml:space="preserve"> </v>
      </c>
      <c r="O8" s="319"/>
      <c r="Q8" s="319"/>
      <c r="S8" s="319"/>
      <c r="U8" s="319"/>
    </row>
    <row r="9" spans="1:21" s="286" customFormat="1" ht="37.5" x14ac:dyDescent="0.25">
      <c r="A9" s="299">
        <v>3</v>
      </c>
      <c r="B9" s="316" t="s">
        <v>258</v>
      </c>
      <c r="C9" s="299" t="s">
        <v>346</v>
      </c>
      <c r="D9" s="310"/>
      <c r="E9" s="310"/>
      <c r="F9" s="313" t="str">
        <f t="shared" si="0"/>
        <v xml:space="preserve"> </v>
      </c>
      <c r="G9" s="314"/>
      <c r="H9" s="313" t="str">
        <f t="shared" si="1"/>
        <v xml:space="preserve"> </v>
      </c>
      <c r="I9" s="314"/>
      <c r="J9" s="313" t="str">
        <f t="shared" si="2"/>
        <v xml:space="preserve"> </v>
      </c>
      <c r="K9" s="314"/>
      <c r="L9" s="313" t="str">
        <f t="shared" si="3"/>
        <v xml:space="preserve"> </v>
      </c>
      <c r="M9" s="314"/>
      <c r="N9" s="313" t="str">
        <f t="shared" si="4"/>
        <v xml:space="preserve"> </v>
      </c>
      <c r="O9" s="318"/>
      <c r="Q9" s="318"/>
      <c r="S9" s="318"/>
      <c r="U9" s="318"/>
    </row>
    <row r="10" spans="1:21" s="286" customFormat="1" ht="56.25" x14ac:dyDescent="0.25">
      <c r="A10" s="299">
        <v>4</v>
      </c>
      <c r="B10" s="316" t="s">
        <v>284</v>
      </c>
      <c r="C10" s="299" t="s">
        <v>345</v>
      </c>
      <c r="D10" s="310"/>
      <c r="E10" s="310"/>
      <c r="F10" s="313" t="str">
        <f t="shared" si="0"/>
        <v xml:space="preserve"> </v>
      </c>
      <c r="G10" s="314"/>
      <c r="H10" s="313" t="str">
        <f t="shared" si="1"/>
        <v xml:space="preserve"> </v>
      </c>
      <c r="I10" s="314"/>
      <c r="J10" s="313" t="str">
        <f t="shared" si="2"/>
        <v xml:space="preserve"> </v>
      </c>
      <c r="K10" s="314"/>
      <c r="L10" s="313" t="str">
        <f t="shared" si="3"/>
        <v xml:space="preserve"> </v>
      </c>
      <c r="M10" s="314"/>
      <c r="N10" s="313" t="str">
        <f t="shared" si="4"/>
        <v xml:space="preserve"> </v>
      </c>
      <c r="O10" s="318"/>
      <c r="Q10" s="318"/>
      <c r="S10" s="318"/>
      <c r="U10" s="318"/>
    </row>
    <row r="11" spans="1:21" s="286" customFormat="1" ht="56.25" x14ac:dyDescent="0.25">
      <c r="A11" s="299">
        <v>5</v>
      </c>
      <c r="B11" s="316" t="s">
        <v>282</v>
      </c>
      <c r="C11" s="299" t="s">
        <v>344</v>
      </c>
      <c r="D11" s="310"/>
      <c r="E11" s="310"/>
      <c r="F11" s="313" t="str">
        <f t="shared" si="0"/>
        <v xml:space="preserve"> </v>
      </c>
      <c r="G11" s="314"/>
      <c r="H11" s="313" t="str">
        <f t="shared" si="1"/>
        <v xml:space="preserve"> </v>
      </c>
      <c r="I11" s="314"/>
      <c r="J11" s="313" t="str">
        <f t="shared" si="2"/>
        <v xml:space="preserve"> </v>
      </c>
      <c r="K11" s="314"/>
      <c r="L11" s="313" t="str">
        <f t="shared" si="3"/>
        <v xml:space="preserve"> </v>
      </c>
      <c r="M11" s="314"/>
      <c r="N11" s="313" t="str">
        <f t="shared" si="4"/>
        <v xml:space="preserve"> </v>
      </c>
      <c r="O11" s="318"/>
      <c r="Q11" s="318"/>
      <c r="S11" s="318"/>
      <c r="U11" s="318"/>
    </row>
    <row r="12" spans="1:21" s="286" customFormat="1" ht="56.25" x14ac:dyDescent="0.25">
      <c r="A12" s="299">
        <v>6</v>
      </c>
      <c r="B12" s="316" t="s">
        <v>280</v>
      </c>
      <c r="C12" s="299" t="s">
        <v>343</v>
      </c>
      <c r="D12" s="310"/>
      <c r="E12" s="310"/>
      <c r="F12" s="313" t="str">
        <f t="shared" si="0"/>
        <v xml:space="preserve"> </v>
      </c>
      <c r="G12" s="314"/>
      <c r="H12" s="313" t="str">
        <f t="shared" si="1"/>
        <v xml:space="preserve"> </v>
      </c>
      <c r="I12" s="314"/>
      <c r="J12" s="313" t="str">
        <f t="shared" si="2"/>
        <v xml:space="preserve"> </v>
      </c>
      <c r="K12" s="314"/>
      <c r="L12" s="313" t="str">
        <f t="shared" si="3"/>
        <v xml:space="preserve"> </v>
      </c>
      <c r="M12" s="314"/>
      <c r="N12" s="313" t="str">
        <f t="shared" si="4"/>
        <v xml:space="preserve"> </v>
      </c>
      <c r="O12" s="318"/>
      <c r="Q12" s="318"/>
      <c r="S12" s="318"/>
      <c r="U12" s="318"/>
    </row>
    <row r="13" spans="1:21" s="286" customFormat="1" ht="31.5" x14ac:dyDescent="0.25">
      <c r="A13" s="299">
        <v>7</v>
      </c>
      <c r="B13" s="316" t="s">
        <v>278</v>
      </c>
      <c r="C13" s="299" t="s">
        <v>342</v>
      </c>
      <c r="D13" s="310"/>
      <c r="E13" s="310"/>
      <c r="F13" s="313" t="str">
        <f t="shared" si="0"/>
        <v xml:space="preserve"> </v>
      </c>
      <c r="G13" s="314"/>
      <c r="H13" s="313" t="str">
        <f t="shared" si="1"/>
        <v xml:space="preserve"> </v>
      </c>
      <c r="I13" s="314"/>
      <c r="J13" s="313" t="str">
        <f t="shared" si="2"/>
        <v xml:space="preserve"> </v>
      </c>
      <c r="K13" s="314"/>
      <c r="L13" s="313" t="str">
        <f t="shared" si="3"/>
        <v xml:space="preserve"> </v>
      </c>
      <c r="M13" s="314"/>
      <c r="N13" s="313" t="str">
        <f t="shared" si="4"/>
        <v xml:space="preserve"> </v>
      </c>
      <c r="O13" s="318"/>
      <c r="Q13" s="318"/>
      <c r="S13" s="318"/>
      <c r="U13" s="318"/>
    </row>
    <row r="14" spans="1:21" s="286" customFormat="1" ht="37.5" x14ac:dyDescent="0.25">
      <c r="A14" s="311">
        <v>8</v>
      </c>
      <c r="B14" s="312" t="s">
        <v>301</v>
      </c>
      <c r="C14" s="311" t="s">
        <v>341</v>
      </c>
      <c r="D14" s="309">
        <f>D15+D16+D17</f>
        <v>0</v>
      </c>
      <c r="E14" s="309">
        <f>E15+E16+E17</f>
        <v>0</v>
      </c>
      <c r="F14" s="308" t="str">
        <f t="shared" si="0"/>
        <v xml:space="preserve"> </v>
      </c>
      <c r="G14" s="309">
        <f>G15+G16+G17</f>
        <v>0</v>
      </c>
      <c r="H14" s="308" t="str">
        <f t="shared" si="1"/>
        <v xml:space="preserve"> </v>
      </c>
      <c r="I14" s="309">
        <f>I15+I16+I17</f>
        <v>0</v>
      </c>
      <c r="J14" s="308" t="str">
        <f t="shared" si="2"/>
        <v xml:space="preserve"> </v>
      </c>
      <c r="K14" s="309">
        <f>K15+K16+K17</f>
        <v>0</v>
      </c>
      <c r="L14" s="308" t="str">
        <f t="shared" si="3"/>
        <v xml:space="preserve"> </v>
      </c>
      <c r="M14" s="309">
        <f>M15+M16+M17</f>
        <v>0</v>
      </c>
      <c r="N14" s="308" t="str">
        <f t="shared" si="4"/>
        <v xml:space="preserve"> </v>
      </c>
      <c r="O14" s="318"/>
      <c r="Q14" s="318"/>
      <c r="S14" s="318"/>
      <c r="U14" s="318"/>
    </row>
    <row r="15" spans="1:21" s="286" customFormat="1" ht="37.5" x14ac:dyDescent="0.25">
      <c r="A15" s="299">
        <v>9</v>
      </c>
      <c r="B15" s="316" t="s">
        <v>299</v>
      </c>
      <c r="C15" s="299" t="s">
        <v>340</v>
      </c>
      <c r="D15" s="310"/>
      <c r="E15" s="310"/>
      <c r="F15" s="313" t="str">
        <f t="shared" si="0"/>
        <v xml:space="preserve"> </v>
      </c>
      <c r="G15" s="314"/>
      <c r="H15" s="313" t="str">
        <f t="shared" si="1"/>
        <v xml:space="preserve"> </v>
      </c>
      <c r="I15" s="314"/>
      <c r="J15" s="313" t="str">
        <f t="shared" si="2"/>
        <v xml:space="preserve"> </v>
      </c>
      <c r="K15" s="314"/>
      <c r="L15" s="313" t="str">
        <f t="shared" si="3"/>
        <v xml:space="preserve"> </v>
      </c>
      <c r="M15" s="314"/>
      <c r="N15" s="313" t="str">
        <f t="shared" si="4"/>
        <v xml:space="preserve"> </v>
      </c>
      <c r="O15" s="318"/>
      <c r="Q15" s="318"/>
      <c r="S15" s="318"/>
      <c r="U15" s="318"/>
    </row>
    <row r="16" spans="1:21" s="286" customFormat="1" ht="37.5" x14ac:dyDescent="0.25">
      <c r="A16" s="299">
        <v>10</v>
      </c>
      <c r="B16" s="316" t="s">
        <v>297</v>
      </c>
      <c r="C16" s="299" t="s">
        <v>339</v>
      </c>
      <c r="D16" s="310"/>
      <c r="E16" s="310"/>
      <c r="F16" s="313" t="str">
        <f t="shared" si="0"/>
        <v xml:space="preserve"> </v>
      </c>
      <c r="G16" s="314"/>
      <c r="H16" s="313" t="str">
        <f t="shared" si="1"/>
        <v xml:space="preserve"> </v>
      </c>
      <c r="I16" s="314"/>
      <c r="J16" s="313" t="str">
        <f t="shared" si="2"/>
        <v xml:space="preserve"> </v>
      </c>
      <c r="K16" s="314"/>
      <c r="L16" s="313" t="str">
        <f t="shared" si="3"/>
        <v xml:space="preserve"> </v>
      </c>
      <c r="M16" s="314"/>
      <c r="N16" s="313" t="str">
        <f t="shared" si="4"/>
        <v xml:space="preserve"> </v>
      </c>
      <c r="O16" s="318"/>
      <c r="Q16" s="318"/>
      <c r="S16" s="318"/>
      <c r="U16" s="318"/>
    </row>
    <row r="17" spans="1:21" s="286" customFormat="1" ht="31.5" x14ac:dyDescent="0.25">
      <c r="A17" s="299">
        <v>11</v>
      </c>
      <c r="B17" s="316" t="s">
        <v>295</v>
      </c>
      <c r="C17" s="299" t="s">
        <v>338</v>
      </c>
      <c r="D17" s="310"/>
      <c r="E17" s="310"/>
      <c r="F17" s="313" t="str">
        <f t="shared" si="0"/>
        <v xml:space="preserve"> </v>
      </c>
      <c r="G17" s="314"/>
      <c r="H17" s="313" t="str">
        <f t="shared" si="1"/>
        <v xml:space="preserve"> </v>
      </c>
      <c r="I17" s="314"/>
      <c r="J17" s="313" t="str">
        <f t="shared" si="2"/>
        <v xml:space="preserve"> </v>
      </c>
      <c r="K17" s="314"/>
      <c r="L17" s="313" t="str">
        <f t="shared" si="3"/>
        <v xml:space="preserve"> </v>
      </c>
      <c r="M17" s="314"/>
      <c r="N17" s="313" t="str">
        <f t="shared" si="4"/>
        <v xml:space="preserve"> </v>
      </c>
      <c r="O17" s="318"/>
      <c r="Q17" s="318"/>
      <c r="S17" s="318"/>
      <c r="U17" s="318"/>
    </row>
    <row r="18" spans="1:21" s="286" customFormat="1" ht="31.5" x14ac:dyDescent="0.25">
      <c r="A18" s="311">
        <v>12</v>
      </c>
      <c r="B18" s="312" t="s">
        <v>293</v>
      </c>
      <c r="C18" s="311" t="s">
        <v>337</v>
      </c>
      <c r="D18" s="309">
        <f>D19+D20</f>
        <v>0</v>
      </c>
      <c r="E18" s="309">
        <f>E19+E20</f>
        <v>0</v>
      </c>
      <c r="F18" s="308" t="str">
        <f t="shared" si="0"/>
        <v xml:space="preserve"> </v>
      </c>
      <c r="G18" s="309">
        <f>G19+G20</f>
        <v>0</v>
      </c>
      <c r="H18" s="308" t="str">
        <f t="shared" si="1"/>
        <v xml:space="preserve"> </v>
      </c>
      <c r="I18" s="309">
        <f>I19+I20</f>
        <v>0</v>
      </c>
      <c r="J18" s="308" t="str">
        <f t="shared" si="2"/>
        <v xml:space="preserve"> </v>
      </c>
      <c r="K18" s="309">
        <f>K19+K20</f>
        <v>0</v>
      </c>
      <c r="L18" s="308" t="str">
        <f t="shared" si="3"/>
        <v xml:space="preserve"> </v>
      </c>
      <c r="M18" s="309">
        <f>M19+M20</f>
        <v>0</v>
      </c>
      <c r="N18" s="308" t="str">
        <f t="shared" si="4"/>
        <v xml:space="preserve"> </v>
      </c>
      <c r="O18" s="318"/>
      <c r="Q18" s="318"/>
      <c r="S18" s="318"/>
      <c r="U18" s="318"/>
    </row>
    <row r="19" spans="1:21" s="286" customFormat="1" ht="37.5" x14ac:dyDescent="0.25">
      <c r="A19" s="299">
        <v>13</v>
      </c>
      <c r="B19" s="316" t="s">
        <v>291</v>
      </c>
      <c r="C19" s="299" t="s">
        <v>336</v>
      </c>
      <c r="D19" s="310"/>
      <c r="E19" s="310"/>
      <c r="F19" s="313" t="str">
        <f t="shared" si="0"/>
        <v xml:space="preserve"> </v>
      </c>
      <c r="G19" s="314"/>
      <c r="H19" s="313" t="str">
        <f t="shared" si="1"/>
        <v xml:space="preserve"> </v>
      </c>
      <c r="I19" s="314"/>
      <c r="J19" s="313" t="str">
        <f t="shared" si="2"/>
        <v xml:space="preserve"> </v>
      </c>
      <c r="K19" s="314"/>
      <c r="L19" s="313" t="str">
        <f t="shared" si="3"/>
        <v xml:space="preserve"> </v>
      </c>
      <c r="M19" s="314"/>
      <c r="N19" s="313" t="str">
        <f t="shared" si="4"/>
        <v xml:space="preserve"> </v>
      </c>
      <c r="O19" s="318"/>
      <c r="Q19" s="318"/>
      <c r="S19" s="318"/>
      <c r="U19" s="318"/>
    </row>
    <row r="20" spans="1:21" s="286" customFormat="1" ht="31.5" x14ac:dyDescent="0.25">
      <c r="A20" s="299">
        <v>14</v>
      </c>
      <c r="B20" s="316" t="s">
        <v>289</v>
      </c>
      <c r="C20" s="299" t="s">
        <v>335</v>
      </c>
      <c r="D20" s="310"/>
      <c r="E20" s="310"/>
      <c r="F20" s="313" t="str">
        <f t="shared" si="0"/>
        <v xml:space="preserve"> </v>
      </c>
      <c r="G20" s="314"/>
      <c r="H20" s="313" t="str">
        <f t="shared" si="1"/>
        <v xml:space="preserve"> </v>
      </c>
      <c r="I20" s="314"/>
      <c r="J20" s="313" t="str">
        <f t="shared" si="2"/>
        <v xml:space="preserve"> </v>
      </c>
      <c r="K20" s="314"/>
      <c r="L20" s="313" t="str">
        <f t="shared" si="3"/>
        <v xml:space="preserve"> </v>
      </c>
      <c r="M20" s="314"/>
      <c r="N20" s="313" t="str">
        <f t="shared" si="4"/>
        <v xml:space="preserve"> </v>
      </c>
      <c r="O20" s="318"/>
      <c r="Q20" s="318"/>
      <c r="S20" s="318"/>
      <c r="U20" s="318"/>
    </row>
    <row r="21" spans="1:21" s="286" customFormat="1" ht="37.5" x14ac:dyDescent="0.25">
      <c r="A21" s="311">
        <v>15</v>
      </c>
      <c r="B21" s="312" t="s">
        <v>287</v>
      </c>
      <c r="C21" s="311" t="s">
        <v>334</v>
      </c>
      <c r="D21" s="309">
        <f>D22+D23+D24+D25+D26</f>
        <v>0</v>
      </c>
      <c r="E21" s="309">
        <f>E22+E23+E24+E25+E26</f>
        <v>0</v>
      </c>
      <c r="F21" s="308" t="str">
        <f t="shared" si="0"/>
        <v xml:space="preserve"> </v>
      </c>
      <c r="G21" s="309">
        <f>G22+G23+G24+G25+G26</f>
        <v>0</v>
      </c>
      <c r="H21" s="308" t="str">
        <f t="shared" si="1"/>
        <v xml:space="preserve"> </v>
      </c>
      <c r="I21" s="309">
        <f>I22+I23+I24+I25+I26</f>
        <v>0</v>
      </c>
      <c r="J21" s="308" t="str">
        <f t="shared" si="2"/>
        <v xml:space="preserve"> </v>
      </c>
      <c r="K21" s="309">
        <f>K22+K23+K24+K25+K26</f>
        <v>0</v>
      </c>
      <c r="L21" s="308" t="str">
        <f t="shared" si="3"/>
        <v xml:space="preserve"> </v>
      </c>
      <c r="M21" s="309">
        <f>M22+M23+M24+M25+M26</f>
        <v>0</v>
      </c>
      <c r="N21" s="308" t="str">
        <f t="shared" si="4"/>
        <v xml:space="preserve"> </v>
      </c>
      <c r="O21" s="318"/>
      <c r="Q21" s="318"/>
      <c r="S21" s="318"/>
      <c r="U21" s="318"/>
    </row>
    <row r="22" spans="1:21" s="286" customFormat="1" ht="37.5" x14ac:dyDescent="0.25">
      <c r="A22" s="299">
        <v>16</v>
      </c>
      <c r="B22" s="316" t="s">
        <v>258</v>
      </c>
      <c r="C22" s="299" t="s">
        <v>333</v>
      </c>
      <c r="D22" s="310"/>
      <c r="E22" s="310"/>
      <c r="F22" s="313" t="str">
        <f t="shared" si="0"/>
        <v xml:space="preserve"> </v>
      </c>
      <c r="G22" s="314"/>
      <c r="H22" s="313" t="str">
        <f t="shared" si="1"/>
        <v xml:space="preserve"> </v>
      </c>
      <c r="I22" s="314"/>
      <c r="J22" s="313" t="str">
        <f t="shared" si="2"/>
        <v xml:space="preserve"> </v>
      </c>
      <c r="K22" s="314"/>
      <c r="L22" s="313" t="str">
        <f t="shared" si="3"/>
        <v xml:space="preserve"> </v>
      </c>
      <c r="M22" s="314"/>
      <c r="N22" s="313" t="str">
        <f t="shared" si="4"/>
        <v xml:space="preserve"> </v>
      </c>
      <c r="O22" s="318"/>
      <c r="Q22" s="318"/>
      <c r="S22" s="318"/>
      <c r="U22" s="318"/>
    </row>
    <row r="23" spans="1:21" s="286" customFormat="1" ht="56.25" x14ac:dyDescent="0.25">
      <c r="A23" s="299">
        <v>17</v>
      </c>
      <c r="B23" s="316" t="s">
        <v>284</v>
      </c>
      <c r="C23" s="299" t="s">
        <v>332</v>
      </c>
      <c r="D23" s="310"/>
      <c r="E23" s="310"/>
      <c r="F23" s="313" t="str">
        <f t="shared" si="0"/>
        <v xml:space="preserve"> </v>
      </c>
      <c r="G23" s="314"/>
      <c r="H23" s="313" t="str">
        <f t="shared" si="1"/>
        <v xml:space="preserve"> </v>
      </c>
      <c r="I23" s="314"/>
      <c r="J23" s="313" t="str">
        <f t="shared" si="2"/>
        <v xml:space="preserve"> </v>
      </c>
      <c r="K23" s="314"/>
      <c r="L23" s="313" t="str">
        <f t="shared" si="3"/>
        <v xml:space="preserve"> </v>
      </c>
      <c r="M23" s="314"/>
      <c r="N23" s="313" t="str">
        <f t="shared" si="4"/>
        <v xml:space="preserve"> </v>
      </c>
      <c r="O23" s="318"/>
      <c r="Q23" s="318"/>
      <c r="S23" s="318"/>
      <c r="U23" s="318"/>
    </row>
    <row r="24" spans="1:21" s="286" customFormat="1" ht="56.25" x14ac:dyDescent="0.25">
      <c r="A24" s="299">
        <v>18</v>
      </c>
      <c r="B24" s="316" t="s">
        <v>282</v>
      </c>
      <c r="C24" s="299" t="s">
        <v>331</v>
      </c>
      <c r="D24" s="310"/>
      <c r="E24" s="310"/>
      <c r="F24" s="313" t="str">
        <f t="shared" si="0"/>
        <v xml:space="preserve"> </v>
      </c>
      <c r="G24" s="314"/>
      <c r="H24" s="313" t="str">
        <f t="shared" si="1"/>
        <v xml:space="preserve"> </v>
      </c>
      <c r="I24" s="314"/>
      <c r="J24" s="313" t="str">
        <f t="shared" si="2"/>
        <v xml:space="preserve"> </v>
      </c>
      <c r="K24" s="314"/>
      <c r="L24" s="313" t="str">
        <f t="shared" si="3"/>
        <v xml:space="preserve"> </v>
      </c>
      <c r="M24" s="314"/>
      <c r="N24" s="313" t="str">
        <f t="shared" si="4"/>
        <v xml:space="preserve"> </v>
      </c>
      <c r="O24" s="318"/>
      <c r="Q24" s="318"/>
      <c r="S24" s="318"/>
      <c r="U24" s="318"/>
    </row>
    <row r="25" spans="1:21" s="286" customFormat="1" ht="56.25" x14ac:dyDescent="0.25">
      <c r="A25" s="299">
        <v>19</v>
      </c>
      <c r="B25" s="316" t="s">
        <v>280</v>
      </c>
      <c r="C25" s="299" t="s">
        <v>330</v>
      </c>
      <c r="D25" s="310"/>
      <c r="E25" s="310"/>
      <c r="F25" s="313" t="str">
        <f t="shared" si="0"/>
        <v xml:space="preserve"> </v>
      </c>
      <c r="G25" s="314"/>
      <c r="H25" s="313" t="str">
        <f t="shared" si="1"/>
        <v xml:space="preserve"> </v>
      </c>
      <c r="I25" s="314"/>
      <c r="J25" s="313" t="str">
        <f t="shared" si="2"/>
        <v xml:space="preserve"> </v>
      </c>
      <c r="K25" s="314"/>
      <c r="L25" s="313" t="str">
        <f t="shared" si="3"/>
        <v xml:space="preserve"> </v>
      </c>
      <c r="M25" s="314"/>
      <c r="N25" s="313" t="str">
        <f t="shared" si="4"/>
        <v xml:space="preserve"> </v>
      </c>
      <c r="O25" s="318"/>
      <c r="Q25" s="318"/>
      <c r="S25" s="318"/>
      <c r="U25" s="318"/>
    </row>
    <row r="26" spans="1:21" s="286" customFormat="1" ht="31.5" x14ac:dyDescent="0.25">
      <c r="A26" s="299">
        <v>20</v>
      </c>
      <c r="B26" s="316" t="s">
        <v>278</v>
      </c>
      <c r="C26" s="299" t="s">
        <v>329</v>
      </c>
      <c r="D26" s="310"/>
      <c r="E26" s="310"/>
      <c r="F26" s="313" t="str">
        <f t="shared" si="0"/>
        <v xml:space="preserve"> </v>
      </c>
      <c r="G26" s="314"/>
      <c r="H26" s="313" t="str">
        <f t="shared" si="1"/>
        <v xml:space="preserve"> </v>
      </c>
      <c r="I26" s="314"/>
      <c r="J26" s="313" t="str">
        <f t="shared" si="2"/>
        <v xml:space="preserve"> </v>
      </c>
      <c r="K26" s="314"/>
      <c r="L26" s="313" t="str">
        <f t="shared" si="3"/>
        <v xml:space="preserve"> </v>
      </c>
      <c r="M26" s="314"/>
      <c r="N26" s="313" t="str">
        <f t="shared" si="4"/>
        <v xml:space="preserve"> </v>
      </c>
      <c r="O26" s="318"/>
      <c r="Q26" s="318"/>
      <c r="S26" s="318"/>
      <c r="U26" s="318"/>
    </row>
    <row r="27" spans="1:21" s="286" customFormat="1" ht="56.25" x14ac:dyDescent="0.25">
      <c r="A27" s="311">
        <v>21</v>
      </c>
      <c r="B27" s="312" t="s">
        <v>328</v>
      </c>
      <c r="C27" s="311" t="s">
        <v>327</v>
      </c>
      <c r="D27" s="310"/>
      <c r="E27" s="310"/>
      <c r="F27" s="308" t="str">
        <f t="shared" si="0"/>
        <v xml:space="preserve"> </v>
      </c>
      <c r="G27" s="309"/>
      <c r="H27" s="308" t="str">
        <f t="shared" si="1"/>
        <v xml:space="preserve"> </v>
      </c>
      <c r="I27" s="309"/>
      <c r="J27" s="308" t="str">
        <f t="shared" si="2"/>
        <v xml:space="preserve"> </v>
      </c>
      <c r="K27" s="309"/>
      <c r="L27" s="308" t="str">
        <f t="shared" si="3"/>
        <v xml:space="preserve"> </v>
      </c>
      <c r="M27" s="309"/>
      <c r="N27" s="308" t="str">
        <f t="shared" si="4"/>
        <v xml:space="preserve"> </v>
      </c>
      <c r="O27" s="318"/>
      <c r="Q27" s="318"/>
      <c r="S27" s="318"/>
      <c r="U27" s="318"/>
    </row>
    <row r="28" spans="1:21" s="286" customFormat="1" ht="37.5" x14ac:dyDescent="0.25">
      <c r="A28" s="311">
        <v>22</v>
      </c>
      <c r="B28" s="312" t="s">
        <v>274</v>
      </c>
      <c r="C28" s="311" t="s">
        <v>326</v>
      </c>
      <c r="D28" s="309">
        <f>D29+D30</f>
        <v>0</v>
      </c>
      <c r="E28" s="309">
        <f>E29+E30</f>
        <v>0</v>
      </c>
      <c r="F28" s="308" t="str">
        <f t="shared" si="0"/>
        <v xml:space="preserve"> </v>
      </c>
      <c r="G28" s="309">
        <f>G29+G30</f>
        <v>0</v>
      </c>
      <c r="H28" s="308" t="str">
        <f t="shared" si="1"/>
        <v xml:space="preserve"> </v>
      </c>
      <c r="I28" s="309">
        <f>I29+I30</f>
        <v>0</v>
      </c>
      <c r="J28" s="308" t="str">
        <f t="shared" si="2"/>
        <v xml:space="preserve"> </v>
      </c>
      <c r="K28" s="309">
        <f>K29+K30</f>
        <v>0</v>
      </c>
      <c r="L28" s="308" t="str">
        <f t="shared" si="3"/>
        <v xml:space="preserve"> </v>
      </c>
      <c r="M28" s="309">
        <f>M29+M30</f>
        <v>0</v>
      </c>
      <c r="N28" s="308" t="str">
        <f t="shared" si="4"/>
        <v xml:space="preserve"> </v>
      </c>
      <c r="O28" s="318"/>
      <c r="Q28" s="318"/>
      <c r="S28" s="318"/>
      <c r="U28" s="318"/>
    </row>
    <row r="29" spans="1:21" s="286" customFormat="1" ht="37.5" x14ac:dyDescent="0.25">
      <c r="A29" s="299">
        <v>23</v>
      </c>
      <c r="B29" s="316" t="s">
        <v>272</v>
      </c>
      <c r="C29" s="299" t="s">
        <v>325</v>
      </c>
      <c r="D29" s="310"/>
      <c r="E29" s="310"/>
      <c r="F29" s="313" t="str">
        <f t="shared" si="0"/>
        <v xml:space="preserve"> </v>
      </c>
      <c r="G29" s="314"/>
      <c r="H29" s="313" t="str">
        <f t="shared" si="1"/>
        <v xml:space="preserve"> </v>
      </c>
      <c r="I29" s="314"/>
      <c r="J29" s="313" t="str">
        <f t="shared" si="2"/>
        <v xml:space="preserve"> </v>
      </c>
      <c r="K29" s="314"/>
      <c r="L29" s="313" t="str">
        <f t="shared" si="3"/>
        <v xml:space="preserve"> </v>
      </c>
      <c r="M29" s="314"/>
      <c r="N29" s="313" t="str">
        <f t="shared" si="4"/>
        <v xml:space="preserve"> </v>
      </c>
      <c r="O29" s="318"/>
      <c r="Q29" s="318"/>
      <c r="S29" s="318"/>
      <c r="U29" s="318"/>
    </row>
    <row r="30" spans="1:21" s="286" customFormat="1" ht="31.5" x14ac:dyDescent="0.25">
      <c r="A30" s="299">
        <v>24</v>
      </c>
      <c r="B30" s="316" t="s">
        <v>270</v>
      </c>
      <c r="C30" s="299" t="s">
        <v>324</v>
      </c>
      <c r="D30" s="310"/>
      <c r="E30" s="310"/>
      <c r="F30" s="313" t="str">
        <f t="shared" si="0"/>
        <v xml:space="preserve"> </v>
      </c>
      <c r="G30" s="314"/>
      <c r="H30" s="313" t="str">
        <f t="shared" si="1"/>
        <v xml:space="preserve"> </v>
      </c>
      <c r="I30" s="314"/>
      <c r="J30" s="313" t="str">
        <f t="shared" si="2"/>
        <v xml:space="preserve"> </v>
      </c>
      <c r="K30" s="314"/>
      <c r="L30" s="313" t="str">
        <f t="shared" si="3"/>
        <v xml:space="preserve"> </v>
      </c>
      <c r="M30" s="314"/>
      <c r="N30" s="313" t="str">
        <f t="shared" si="4"/>
        <v xml:space="preserve"> </v>
      </c>
      <c r="O30" s="318"/>
      <c r="Q30" s="318"/>
      <c r="S30" s="318"/>
      <c r="U30" s="318"/>
    </row>
    <row r="31" spans="1:21" s="286" customFormat="1" ht="56.25" x14ac:dyDescent="0.25">
      <c r="A31" s="311">
        <v>25</v>
      </c>
      <c r="B31" s="312" t="s">
        <v>268</v>
      </c>
      <c r="C31" s="311" t="s">
        <v>323</v>
      </c>
      <c r="D31" s="309">
        <f>D32+D33</f>
        <v>0</v>
      </c>
      <c r="E31" s="309">
        <f>E32+E33</f>
        <v>0</v>
      </c>
      <c r="F31" s="308" t="str">
        <f t="shared" si="0"/>
        <v xml:space="preserve"> </v>
      </c>
      <c r="G31" s="309">
        <f>G32+G33</f>
        <v>0</v>
      </c>
      <c r="H31" s="308" t="str">
        <f t="shared" si="1"/>
        <v xml:space="preserve"> </v>
      </c>
      <c r="I31" s="309">
        <f>I32+I33</f>
        <v>0</v>
      </c>
      <c r="J31" s="308" t="str">
        <f t="shared" si="2"/>
        <v xml:space="preserve"> </v>
      </c>
      <c r="K31" s="309">
        <f>K32+K33</f>
        <v>0</v>
      </c>
      <c r="L31" s="308" t="str">
        <f t="shared" si="3"/>
        <v xml:space="preserve"> </v>
      </c>
      <c r="M31" s="309">
        <f>M32+M33</f>
        <v>0</v>
      </c>
      <c r="N31" s="308" t="str">
        <f t="shared" si="4"/>
        <v xml:space="preserve"> </v>
      </c>
      <c r="O31" s="318"/>
      <c r="Q31" s="318"/>
      <c r="S31" s="318"/>
      <c r="U31" s="318"/>
    </row>
    <row r="32" spans="1:21" s="286" customFormat="1" ht="37.5" x14ac:dyDescent="0.25">
      <c r="A32" s="299">
        <v>26</v>
      </c>
      <c r="B32" s="316" t="s">
        <v>258</v>
      </c>
      <c r="C32" s="299" t="s">
        <v>322</v>
      </c>
      <c r="D32" s="310"/>
      <c r="E32" s="310"/>
      <c r="F32" s="313" t="str">
        <f t="shared" si="0"/>
        <v xml:space="preserve"> </v>
      </c>
      <c r="G32" s="314"/>
      <c r="H32" s="313" t="str">
        <f t="shared" si="1"/>
        <v xml:space="preserve"> </v>
      </c>
      <c r="I32" s="314"/>
      <c r="J32" s="313" t="str">
        <f t="shared" si="2"/>
        <v xml:space="preserve"> </v>
      </c>
      <c r="K32" s="314"/>
      <c r="L32" s="313" t="str">
        <f t="shared" si="3"/>
        <v xml:space="preserve"> </v>
      </c>
      <c r="M32" s="314"/>
      <c r="N32" s="313" t="str">
        <f t="shared" si="4"/>
        <v xml:space="preserve"> </v>
      </c>
      <c r="O32" s="318"/>
      <c r="Q32" s="318"/>
      <c r="S32" s="318"/>
      <c r="U32" s="318"/>
    </row>
    <row r="33" spans="1:21" s="286" customFormat="1" ht="31.5" x14ac:dyDescent="0.25">
      <c r="A33" s="299">
        <v>27</v>
      </c>
      <c r="B33" s="316" t="s">
        <v>256</v>
      </c>
      <c r="C33" s="299" t="s">
        <v>321</v>
      </c>
      <c r="D33" s="310"/>
      <c r="E33" s="310"/>
      <c r="F33" s="313" t="str">
        <f t="shared" si="0"/>
        <v xml:space="preserve"> </v>
      </c>
      <c r="G33" s="314"/>
      <c r="H33" s="313" t="str">
        <f t="shared" si="1"/>
        <v xml:space="preserve"> </v>
      </c>
      <c r="I33" s="314"/>
      <c r="J33" s="313" t="str">
        <f t="shared" si="2"/>
        <v xml:space="preserve"> </v>
      </c>
      <c r="K33" s="314"/>
      <c r="L33" s="313" t="str">
        <f t="shared" si="3"/>
        <v xml:space="preserve"> </v>
      </c>
      <c r="M33" s="314"/>
      <c r="N33" s="313" t="str">
        <f t="shared" si="4"/>
        <v xml:space="preserve"> </v>
      </c>
      <c r="O33" s="318"/>
      <c r="Q33" s="318"/>
      <c r="S33" s="318"/>
      <c r="U33" s="318"/>
    </row>
    <row r="34" spans="1:21" s="286" customFormat="1" ht="37.5" x14ac:dyDescent="0.25">
      <c r="A34" s="311">
        <v>28</v>
      </c>
      <c r="B34" s="312" t="s">
        <v>264</v>
      </c>
      <c r="C34" s="311" t="s">
        <v>320</v>
      </c>
      <c r="D34" s="309">
        <f>D35+D36</f>
        <v>0</v>
      </c>
      <c r="E34" s="309">
        <f>E35+E36</f>
        <v>0</v>
      </c>
      <c r="F34" s="308" t="str">
        <f t="shared" si="0"/>
        <v xml:space="preserve"> </v>
      </c>
      <c r="G34" s="309">
        <f>G35+G36</f>
        <v>0</v>
      </c>
      <c r="H34" s="308" t="str">
        <f t="shared" si="1"/>
        <v xml:space="preserve"> </v>
      </c>
      <c r="I34" s="309">
        <f>I35+I36</f>
        <v>0</v>
      </c>
      <c r="J34" s="308" t="str">
        <f t="shared" si="2"/>
        <v xml:space="preserve"> </v>
      </c>
      <c r="K34" s="309">
        <f>K35+K36</f>
        <v>0</v>
      </c>
      <c r="L34" s="308" t="str">
        <f t="shared" si="3"/>
        <v xml:space="preserve"> </v>
      </c>
      <c r="M34" s="309">
        <f>M35+M36</f>
        <v>0</v>
      </c>
      <c r="N34" s="308" t="str">
        <f t="shared" si="4"/>
        <v xml:space="preserve"> </v>
      </c>
      <c r="O34" s="318"/>
      <c r="Q34" s="318"/>
      <c r="S34" s="318"/>
      <c r="U34" s="318"/>
    </row>
    <row r="35" spans="1:21" s="286" customFormat="1" ht="37.5" x14ac:dyDescent="0.25">
      <c r="A35" s="299">
        <v>29</v>
      </c>
      <c r="B35" s="316" t="s">
        <v>258</v>
      </c>
      <c r="C35" s="299" t="s">
        <v>319</v>
      </c>
      <c r="D35" s="310"/>
      <c r="E35" s="310"/>
      <c r="F35" s="313" t="str">
        <f t="shared" si="0"/>
        <v xml:space="preserve"> </v>
      </c>
      <c r="G35" s="314"/>
      <c r="H35" s="313" t="str">
        <f t="shared" si="1"/>
        <v xml:space="preserve"> </v>
      </c>
      <c r="I35" s="314"/>
      <c r="J35" s="313" t="str">
        <f t="shared" si="2"/>
        <v xml:space="preserve"> </v>
      </c>
      <c r="K35" s="314"/>
      <c r="L35" s="313" t="str">
        <f t="shared" si="3"/>
        <v xml:space="preserve"> </v>
      </c>
      <c r="M35" s="314"/>
      <c r="N35" s="313" t="str">
        <f t="shared" si="4"/>
        <v xml:space="preserve"> </v>
      </c>
      <c r="O35" s="318"/>
      <c r="Q35" s="318"/>
      <c r="S35" s="318"/>
      <c r="U35" s="318"/>
    </row>
    <row r="36" spans="1:21" s="286" customFormat="1" ht="31.5" x14ac:dyDescent="0.25">
      <c r="A36" s="299">
        <v>30</v>
      </c>
      <c r="B36" s="316" t="s">
        <v>256</v>
      </c>
      <c r="C36" s="299" t="s">
        <v>318</v>
      </c>
      <c r="D36" s="310"/>
      <c r="E36" s="310"/>
      <c r="F36" s="313" t="str">
        <f t="shared" si="0"/>
        <v xml:space="preserve"> </v>
      </c>
      <c r="G36" s="314"/>
      <c r="H36" s="313" t="str">
        <f t="shared" si="1"/>
        <v xml:space="preserve"> </v>
      </c>
      <c r="I36" s="314"/>
      <c r="J36" s="313" t="str">
        <f t="shared" si="2"/>
        <v xml:space="preserve"> </v>
      </c>
      <c r="K36" s="314"/>
      <c r="L36" s="313" t="str">
        <f t="shared" si="3"/>
        <v xml:space="preserve"> </v>
      </c>
      <c r="M36" s="314"/>
      <c r="N36" s="313" t="str">
        <f t="shared" si="4"/>
        <v xml:space="preserve"> </v>
      </c>
      <c r="O36" s="318"/>
      <c r="Q36" s="318"/>
      <c r="S36" s="318"/>
      <c r="U36" s="318"/>
    </row>
    <row r="37" spans="1:21" s="286" customFormat="1" ht="31.5" x14ac:dyDescent="0.25">
      <c r="A37" s="311">
        <v>31</v>
      </c>
      <c r="B37" s="312" t="s">
        <v>260</v>
      </c>
      <c r="C37" s="311" t="s">
        <v>317</v>
      </c>
      <c r="D37" s="309">
        <f>D38+D39</f>
        <v>0</v>
      </c>
      <c r="E37" s="309">
        <f>E38+E39</f>
        <v>0</v>
      </c>
      <c r="F37" s="308" t="str">
        <f t="shared" si="0"/>
        <v xml:space="preserve"> </v>
      </c>
      <c r="G37" s="309">
        <f>G38+G39</f>
        <v>0</v>
      </c>
      <c r="H37" s="308" t="str">
        <f t="shared" si="1"/>
        <v xml:space="preserve"> </v>
      </c>
      <c r="I37" s="309">
        <f>I38+I39</f>
        <v>0</v>
      </c>
      <c r="J37" s="308" t="str">
        <f t="shared" si="2"/>
        <v xml:space="preserve"> </v>
      </c>
      <c r="K37" s="309">
        <f>K38+K39</f>
        <v>0</v>
      </c>
      <c r="L37" s="308" t="str">
        <f t="shared" si="3"/>
        <v xml:space="preserve"> </v>
      </c>
      <c r="M37" s="309">
        <f>M38+M39</f>
        <v>0</v>
      </c>
      <c r="N37" s="308" t="str">
        <f t="shared" si="4"/>
        <v xml:space="preserve"> </v>
      </c>
      <c r="O37" s="318"/>
      <c r="Q37" s="318"/>
      <c r="S37" s="318"/>
      <c r="U37" s="318"/>
    </row>
    <row r="38" spans="1:21" s="286" customFormat="1" ht="37.5" x14ac:dyDescent="0.25">
      <c r="A38" s="299">
        <v>32</v>
      </c>
      <c r="B38" s="316" t="s">
        <v>258</v>
      </c>
      <c r="C38" s="299" t="s">
        <v>316</v>
      </c>
      <c r="D38" s="310"/>
      <c r="E38" s="310"/>
      <c r="F38" s="313" t="str">
        <f t="shared" si="0"/>
        <v xml:space="preserve"> </v>
      </c>
      <c r="G38" s="314"/>
      <c r="H38" s="313" t="str">
        <f t="shared" si="1"/>
        <v xml:space="preserve"> </v>
      </c>
      <c r="I38" s="314"/>
      <c r="J38" s="313" t="str">
        <f t="shared" si="2"/>
        <v xml:space="preserve"> </v>
      </c>
      <c r="K38" s="314"/>
      <c r="L38" s="313" t="str">
        <f t="shared" si="3"/>
        <v xml:space="preserve"> </v>
      </c>
      <c r="M38" s="314"/>
      <c r="N38" s="313" t="str">
        <f t="shared" si="4"/>
        <v xml:space="preserve"> </v>
      </c>
      <c r="O38" s="318"/>
      <c r="Q38" s="318"/>
      <c r="S38" s="318"/>
      <c r="U38" s="318"/>
    </row>
    <row r="39" spans="1:21" s="286" customFormat="1" ht="31.5" x14ac:dyDescent="0.25">
      <c r="A39" s="299">
        <v>33</v>
      </c>
      <c r="B39" s="316" t="s">
        <v>256</v>
      </c>
      <c r="C39" s="299" t="s">
        <v>315</v>
      </c>
      <c r="D39" s="310"/>
      <c r="E39" s="310"/>
      <c r="F39" s="313" t="str">
        <f t="shared" ref="F39:F70" si="5">IF(D39=0," ",E39/D39*100)</f>
        <v xml:space="preserve"> </v>
      </c>
      <c r="G39" s="314"/>
      <c r="H39" s="313" t="str">
        <f t="shared" ref="H39:H70" si="6">IF(E39=0," ",G39/E39*100)</f>
        <v xml:space="preserve"> </v>
      </c>
      <c r="I39" s="314"/>
      <c r="J39" s="313" t="str">
        <f t="shared" ref="J39:J70" si="7">IF(G39=0," ",I39/G39*100)</f>
        <v xml:space="preserve"> </v>
      </c>
      <c r="K39" s="314"/>
      <c r="L39" s="313" t="str">
        <f t="shared" ref="L39:L70" si="8">IF(I39=0," ",K39/I39*100)</f>
        <v xml:space="preserve"> </v>
      </c>
      <c r="M39" s="314"/>
      <c r="N39" s="313" t="str">
        <f t="shared" ref="N39:N70" si="9">IF(K39=0," ",M39/K39*100)</f>
        <v xml:space="preserve"> </v>
      </c>
      <c r="O39" s="318"/>
      <c r="Q39" s="318"/>
      <c r="S39" s="318"/>
      <c r="U39" s="318"/>
    </row>
    <row r="40" spans="1:21" s="286" customFormat="1" ht="56.25" x14ac:dyDescent="0.25">
      <c r="A40" s="311">
        <v>34</v>
      </c>
      <c r="B40" s="312" t="s">
        <v>254</v>
      </c>
      <c r="C40" s="311" t="s">
        <v>314</v>
      </c>
      <c r="D40" s="310"/>
      <c r="E40" s="310"/>
      <c r="F40" s="308" t="str">
        <f t="shared" si="5"/>
        <v xml:space="preserve"> </v>
      </c>
      <c r="G40" s="309"/>
      <c r="H40" s="308" t="str">
        <f t="shared" si="6"/>
        <v xml:space="preserve"> </v>
      </c>
      <c r="I40" s="309"/>
      <c r="J40" s="308" t="str">
        <f t="shared" si="7"/>
        <v xml:space="preserve"> </v>
      </c>
      <c r="K40" s="309"/>
      <c r="L40" s="308" t="str">
        <f t="shared" si="8"/>
        <v xml:space="preserve"> </v>
      </c>
      <c r="M40" s="309"/>
      <c r="N40" s="308" t="str">
        <f t="shared" si="9"/>
        <v xml:space="preserve"> </v>
      </c>
      <c r="O40" s="318"/>
      <c r="P40" s="318"/>
      <c r="Q40" s="318"/>
      <c r="R40" s="318"/>
      <c r="S40" s="318"/>
      <c r="T40" s="318"/>
      <c r="U40" s="318"/>
    </row>
    <row r="41" spans="1:21" s="286" customFormat="1" ht="37.5" x14ac:dyDescent="0.25">
      <c r="A41" s="311">
        <v>35</v>
      </c>
      <c r="B41" s="312" t="s">
        <v>252</v>
      </c>
      <c r="C41" s="311" t="s">
        <v>313</v>
      </c>
      <c r="D41" s="310"/>
      <c r="E41" s="310"/>
      <c r="F41" s="308" t="str">
        <f t="shared" si="5"/>
        <v xml:space="preserve"> </v>
      </c>
      <c r="G41" s="309"/>
      <c r="H41" s="308" t="str">
        <f t="shared" si="6"/>
        <v xml:space="preserve"> </v>
      </c>
      <c r="I41" s="309"/>
      <c r="J41" s="308" t="str">
        <f t="shared" si="7"/>
        <v xml:space="preserve"> </v>
      </c>
      <c r="K41" s="309"/>
      <c r="L41" s="308" t="str">
        <f t="shared" si="8"/>
        <v xml:space="preserve"> </v>
      </c>
      <c r="M41" s="309"/>
      <c r="N41" s="308" t="str">
        <f t="shared" si="9"/>
        <v xml:space="preserve"> </v>
      </c>
      <c r="O41" s="318"/>
      <c r="P41" s="318"/>
      <c r="Q41" s="318"/>
      <c r="R41" s="318"/>
      <c r="S41" s="318"/>
      <c r="T41" s="318"/>
      <c r="U41" s="318"/>
    </row>
    <row r="42" spans="1:21" s="286" customFormat="1" ht="31.5" x14ac:dyDescent="0.25">
      <c r="A42" s="311">
        <v>36</v>
      </c>
      <c r="B42" s="312" t="s">
        <v>250</v>
      </c>
      <c r="C42" s="311" t="s">
        <v>312</v>
      </c>
      <c r="D42" s="310"/>
      <c r="E42" s="310"/>
      <c r="F42" s="308" t="str">
        <f t="shared" si="5"/>
        <v xml:space="preserve"> </v>
      </c>
      <c r="G42" s="309"/>
      <c r="H42" s="308" t="str">
        <f t="shared" si="6"/>
        <v xml:space="preserve"> </v>
      </c>
      <c r="I42" s="309"/>
      <c r="J42" s="308" t="str">
        <f t="shared" si="7"/>
        <v xml:space="preserve"> </v>
      </c>
      <c r="K42" s="309"/>
      <c r="L42" s="308" t="str">
        <f t="shared" si="8"/>
        <v xml:space="preserve"> </v>
      </c>
      <c r="M42" s="309"/>
      <c r="N42" s="308" t="str">
        <f t="shared" si="9"/>
        <v xml:space="preserve"> </v>
      </c>
      <c r="O42" s="318"/>
      <c r="P42" s="318"/>
      <c r="Q42" s="318"/>
      <c r="R42" s="318"/>
      <c r="S42" s="318"/>
      <c r="T42" s="318"/>
      <c r="U42" s="318"/>
    </row>
    <row r="43" spans="1:21" s="286" customFormat="1" ht="56.25" x14ac:dyDescent="0.25">
      <c r="A43" s="306">
        <f t="shared" ref="A43:A74" si="10">A42+1</f>
        <v>37</v>
      </c>
      <c r="B43" s="307" t="s">
        <v>311</v>
      </c>
      <c r="C43" s="306" t="s">
        <v>309</v>
      </c>
      <c r="D43" s="317">
        <f>D44+D50+D54+D57+D63+D64+D67+D70+D73+D76+D77+D78</f>
        <v>0</v>
      </c>
      <c r="E43" s="317">
        <f>E44+E50+E54+E57+E63+E64+E67+E70+E73+E76+E77+E78</f>
        <v>0</v>
      </c>
      <c r="F43" s="304" t="str">
        <f t="shared" si="5"/>
        <v xml:space="preserve"> </v>
      </c>
      <c r="G43" s="317">
        <f>G44+G50+G54+G57+G63+G64+G67+G70+G73+G76+G77+G78</f>
        <v>0</v>
      </c>
      <c r="H43" s="304" t="str">
        <f t="shared" si="6"/>
        <v xml:space="preserve"> </v>
      </c>
      <c r="I43" s="317">
        <f>I44+I50+I54+I57+I63+I64+I67+I70+I73+I76+I77+I78</f>
        <v>0</v>
      </c>
      <c r="J43" s="304" t="str">
        <f t="shared" si="7"/>
        <v xml:space="preserve"> </v>
      </c>
      <c r="K43" s="317">
        <f>K44+K50+K54+K57+K63+K64+K67+K70+K73+K76+K77+K78</f>
        <v>0</v>
      </c>
      <c r="L43" s="304" t="str">
        <f t="shared" si="8"/>
        <v xml:space="preserve"> </v>
      </c>
      <c r="M43" s="317">
        <f>M44+M50+M54+M57+M63+M64+M67+M70+M73+M76+M77+M78</f>
        <v>0</v>
      </c>
      <c r="N43" s="304" t="str">
        <f t="shared" si="9"/>
        <v xml:space="preserve"> </v>
      </c>
      <c r="O43" s="318"/>
      <c r="P43" s="318"/>
      <c r="Q43" s="318"/>
      <c r="R43" s="318"/>
      <c r="S43" s="318"/>
      <c r="T43" s="318"/>
      <c r="U43" s="318"/>
    </row>
    <row r="44" spans="1:21" s="286" customFormat="1" ht="37.5" x14ac:dyDescent="0.25">
      <c r="A44" s="311">
        <f t="shared" si="10"/>
        <v>38</v>
      </c>
      <c r="B44" s="312" t="s">
        <v>308</v>
      </c>
      <c r="C44" s="311" t="s">
        <v>307</v>
      </c>
      <c r="D44" s="309">
        <f>D45+D46+D47+D48+D49</f>
        <v>0</v>
      </c>
      <c r="E44" s="309">
        <f>E45+E46+E47+E48+E49</f>
        <v>0</v>
      </c>
      <c r="F44" s="308" t="str">
        <f t="shared" si="5"/>
        <v xml:space="preserve"> </v>
      </c>
      <c r="G44" s="309">
        <f>G45+G46+G47+G48+G49</f>
        <v>0</v>
      </c>
      <c r="H44" s="308" t="str">
        <f t="shared" si="6"/>
        <v xml:space="preserve"> </v>
      </c>
      <c r="I44" s="309">
        <f>I45+I46+I47+I48+I49</f>
        <v>0</v>
      </c>
      <c r="J44" s="308" t="str">
        <f t="shared" si="7"/>
        <v xml:space="preserve"> </v>
      </c>
      <c r="K44" s="309">
        <f>K45+K46+K47+K48+K49</f>
        <v>0</v>
      </c>
      <c r="L44" s="308" t="str">
        <f t="shared" si="8"/>
        <v xml:space="preserve"> </v>
      </c>
      <c r="M44" s="309">
        <f>M45+M46+M47+M48+M49</f>
        <v>0</v>
      </c>
      <c r="N44" s="308" t="str">
        <f t="shared" si="9"/>
        <v xml:space="preserve"> </v>
      </c>
      <c r="O44" s="318"/>
      <c r="P44" s="318"/>
      <c r="Q44" s="318"/>
      <c r="R44" s="318"/>
      <c r="S44" s="318"/>
      <c r="T44" s="318"/>
      <c r="U44" s="318"/>
    </row>
    <row r="45" spans="1:21" s="286" customFormat="1" ht="37.5" x14ac:dyDescent="0.25">
      <c r="A45" s="299">
        <f t="shared" si="10"/>
        <v>39</v>
      </c>
      <c r="B45" s="316" t="s">
        <v>258</v>
      </c>
      <c r="C45" s="299" t="s">
        <v>306</v>
      </c>
      <c r="D45" s="314">
        <f t="shared" ref="D45:E49" si="11">IF(D9=0,0,D81/D9)</f>
        <v>0</v>
      </c>
      <c r="E45" s="314">
        <f t="shared" si="11"/>
        <v>0</v>
      </c>
      <c r="F45" s="313" t="str">
        <f t="shared" si="5"/>
        <v xml:space="preserve"> </v>
      </c>
      <c r="G45" s="314"/>
      <c r="H45" s="313" t="str">
        <f t="shared" si="6"/>
        <v xml:space="preserve"> </v>
      </c>
      <c r="I45" s="314"/>
      <c r="J45" s="313" t="str">
        <f t="shared" si="7"/>
        <v xml:space="preserve"> </v>
      </c>
      <c r="K45" s="314"/>
      <c r="L45" s="313" t="str">
        <f t="shared" si="8"/>
        <v xml:space="preserve"> </v>
      </c>
      <c r="M45" s="314"/>
      <c r="N45" s="313" t="str">
        <f t="shared" si="9"/>
        <v xml:space="preserve"> </v>
      </c>
      <c r="O45" s="318"/>
      <c r="P45" s="318"/>
      <c r="Q45" s="318"/>
      <c r="R45" s="318"/>
      <c r="S45" s="318"/>
      <c r="T45" s="318"/>
      <c r="U45" s="318"/>
    </row>
    <row r="46" spans="1:21" s="286" customFormat="1" ht="56.25" x14ac:dyDescent="0.25">
      <c r="A46" s="299">
        <f t="shared" si="10"/>
        <v>40</v>
      </c>
      <c r="B46" s="316" t="s">
        <v>284</v>
      </c>
      <c r="C46" s="299" t="s">
        <v>305</v>
      </c>
      <c r="D46" s="314">
        <f t="shared" si="11"/>
        <v>0</v>
      </c>
      <c r="E46" s="314">
        <f t="shared" si="11"/>
        <v>0</v>
      </c>
      <c r="F46" s="313" t="str">
        <f t="shared" si="5"/>
        <v xml:space="preserve"> </v>
      </c>
      <c r="G46" s="314"/>
      <c r="H46" s="313" t="str">
        <f t="shared" si="6"/>
        <v xml:space="preserve"> </v>
      </c>
      <c r="I46" s="314"/>
      <c r="J46" s="313" t="str">
        <f t="shared" si="7"/>
        <v xml:space="preserve"> </v>
      </c>
      <c r="K46" s="314"/>
      <c r="L46" s="313" t="str">
        <f t="shared" si="8"/>
        <v xml:space="preserve"> </v>
      </c>
      <c r="M46" s="314"/>
      <c r="N46" s="313" t="str">
        <f t="shared" si="9"/>
        <v xml:space="preserve"> </v>
      </c>
      <c r="O46" s="318"/>
      <c r="P46" s="318"/>
      <c r="Q46" s="318"/>
      <c r="R46" s="318"/>
      <c r="S46" s="318"/>
      <c r="T46" s="318"/>
      <c r="U46" s="318"/>
    </row>
    <row r="47" spans="1:21" s="286" customFormat="1" ht="56.25" x14ac:dyDescent="0.25">
      <c r="A47" s="299">
        <f t="shared" si="10"/>
        <v>41</v>
      </c>
      <c r="B47" s="316" t="s">
        <v>282</v>
      </c>
      <c r="C47" s="299" t="s">
        <v>304</v>
      </c>
      <c r="D47" s="314">
        <f t="shared" si="11"/>
        <v>0</v>
      </c>
      <c r="E47" s="314">
        <f t="shared" si="11"/>
        <v>0</v>
      </c>
      <c r="F47" s="313" t="str">
        <f t="shared" si="5"/>
        <v xml:space="preserve"> </v>
      </c>
      <c r="G47" s="314"/>
      <c r="H47" s="313" t="str">
        <f t="shared" si="6"/>
        <v xml:space="preserve"> </v>
      </c>
      <c r="I47" s="314"/>
      <c r="J47" s="313" t="str">
        <f t="shared" si="7"/>
        <v xml:space="preserve"> </v>
      </c>
      <c r="K47" s="314"/>
      <c r="L47" s="313" t="str">
        <f t="shared" si="8"/>
        <v xml:space="preserve"> </v>
      </c>
      <c r="M47" s="314"/>
      <c r="N47" s="313" t="str">
        <f t="shared" si="9"/>
        <v xml:space="preserve"> </v>
      </c>
      <c r="O47" s="318"/>
      <c r="P47" s="318"/>
      <c r="Q47" s="318"/>
      <c r="R47" s="318"/>
      <c r="S47" s="318"/>
      <c r="T47" s="318"/>
      <c r="U47" s="318"/>
    </row>
    <row r="48" spans="1:21" s="286" customFormat="1" ht="56.25" x14ac:dyDescent="0.25">
      <c r="A48" s="299">
        <f t="shared" si="10"/>
        <v>42</v>
      </c>
      <c r="B48" s="316" t="s">
        <v>280</v>
      </c>
      <c r="C48" s="299" t="s">
        <v>303</v>
      </c>
      <c r="D48" s="314">
        <f t="shared" si="11"/>
        <v>0</v>
      </c>
      <c r="E48" s="314">
        <f t="shared" si="11"/>
        <v>0</v>
      </c>
      <c r="F48" s="313" t="str">
        <f t="shared" si="5"/>
        <v xml:space="preserve"> </v>
      </c>
      <c r="G48" s="314"/>
      <c r="H48" s="313" t="str">
        <f t="shared" si="6"/>
        <v xml:space="preserve"> </v>
      </c>
      <c r="I48" s="314"/>
      <c r="J48" s="313" t="str">
        <f t="shared" si="7"/>
        <v xml:space="preserve"> </v>
      </c>
      <c r="K48" s="314"/>
      <c r="L48" s="313" t="str">
        <f t="shared" si="8"/>
        <v xml:space="preserve"> </v>
      </c>
      <c r="M48" s="314"/>
      <c r="N48" s="313" t="str">
        <f t="shared" si="9"/>
        <v xml:space="preserve"> </v>
      </c>
      <c r="O48" s="318"/>
      <c r="P48" s="318"/>
      <c r="Q48" s="318"/>
      <c r="R48" s="318"/>
      <c r="S48" s="318"/>
      <c r="T48" s="318"/>
      <c r="U48" s="318"/>
    </row>
    <row r="49" spans="1:21" s="286" customFormat="1" ht="31.5" x14ac:dyDescent="0.25">
      <c r="A49" s="299">
        <f t="shared" si="10"/>
        <v>43</v>
      </c>
      <c r="B49" s="316" t="s">
        <v>278</v>
      </c>
      <c r="C49" s="299" t="s">
        <v>302</v>
      </c>
      <c r="D49" s="314">
        <f t="shared" si="11"/>
        <v>0</v>
      </c>
      <c r="E49" s="314">
        <f t="shared" si="11"/>
        <v>0</v>
      </c>
      <c r="F49" s="313" t="str">
        <f t="shared" si="5"/>
        <v xml:space="preserve"> </v>
      </c>
      <c r="G49" s="314"/>
      <c r="H49" s="313" t="str">
        <f t="shared" si="6"/>
        <v xml:space="preserve"> </v>
      </c>
      <c r="I49" s="314"/>
      <c r="J49" s="313" t="str">
        <f t="shared" si="7"/>
        <v xml:space="preserve"> </v>
      </c>
      <c r="K49" s="314"/>
      <c r="L49" s="313" t="str">
        <f t="shared" si="8"/>
        <v xml:space="preserve"> </v>
      </c>
      <c r="M49" s="314"/>
      <c r="N49" s="313" t="str">
        <f t="shared" si="9"/>
        <v xml:space="preserve"> </v>
      </c>
      <c r="O49" s="318"/>
      <c r="P49" s="318"/>
      <c r="Q49" s="318"/>
      <c r="R49" s="318"/>
      <c r="S49" s="318"/>
      <c r="T49" s="318"/>
      <c r="U49" s="318"/>
    </row>
    <row r="50" spans="1:21" s="286" customFormat="1" ht="37.5" x14ac:dyDescent="0.25">
      <c r="A50" s="311">
        <f t="shared" si="10"/>
        <v>44</v>
      </c>
      <c r="B50" s="312" t="s">
        <v>301</v>
      </c>
      <c r="C50" s="311" t="s">
        <v>300</v>
      </c>
      <c r="D50" s="309">
        <f>D51+D52+D53</f>
        <v>0</v>
      </c>
      <c r="E50" s="309">
        <f>E51+E52+E53</f>
        <v>0</v>
      </c>
      <c r="F50" s="308" t="str">
        <f t="shared" si="5"/>
        <v xml:space="preserve"> </v>
      </c>
      <c r="G50" s="309">
        <f>G51+G52+G53</f>
        <v>0</v>
      </c>
      <c r="H50" s="308" t="str">
        <f t="shared" si="6"/>
        <v xml:space="preserve"> </v>
      </c>
      <c r="I50" s="309">
        <f>I51+I52+I53</f>
        <v>0</v>
      </c>
      <c r="J50" s="308" t="str">
        <f t="shared" si="7"/>
        <v xml:space="preserve"> </v>
      </c>
      <c r="K50" s="309">
        <f>K51+K52+K53</f>
        <v>0</v>
      </c>
      <c r="L50" s="308" t="str">
        <f t="shared" si="8"/>
        <v xml:space="preserve"> </v>
      </c>
      <c r="M50" s="309">
        <f>M51+M52+M53</f>
        <v>0</v>
      </c>
      <c r="N50" s="308" t="str">
        <f t="shared" si="9"/>
        <v xml:space="preserve"> </v>
      </c>
      <c r="O50" s="318"/>
      <c r="P50" s="318"/>
      <c r="Q50" s="318"/>
      <c r="R50" s="318"/>
      <c r="S50" s="318"/>
      <c r="T50" s="318"/>
      <c r="U50" s="318"/>
    </row>
    <row r="51" spans="1:21" s="286" customFormat="1" ht="37.5" x14ac:dyDescent="0.25">
      <c r="A51" s="299">
        <f t="shared" si="10"/>
        <v>45</v>
      </c>
      <c r="B51" s="316" t="s">
        <v>299</v>
      </c>
      <c r="C51" s="299" t="s">
        <v>298</v>
      </c>
      <c r="D51" s="314">
        <f t="shared" ref="D51:E53" si="12">IF(D15=0,0,D87/D15)</f>
        <v>0</v>
      </c>
      <c r="E51" s="314">
        <f t="shared" si="12"/>
        <v>0</v>
      </c>
      <c r="F51" s="313" t="str">
        <f t="shared" si="5"/>
        <v xml:space="preserve"> </v>
      </c>
      <c r="G51" s="314"/>
      <c r="H51" s="313" t="str">
        <f t="shared" si="6"/>
        <v xml:space="preserve"> </v>
      </c>
      <c r="I51" s="314"/>
      <c r="J51" s="313" t="str">
        <f t="shared" si="7"/>
        <v xml:space="preserve"> </v>
      </c>
      <c r="K51" s="314"/>
      <c r="L51" s="313" t="str">
        <f t="shared" si="8"/>
        <v xml:space="preserve"> </v>
      </c>
      <c r="M51" s="314"/>
      <c r="N51" s="313" t="str">
        <f t="shared" si="9"/>
        <v xml:space="preserve"> </v>
      </c>
      <c r="O51" s="318"/>
      <c r="P51" s="318"/>
      <c r="Q51" s="318"/>
      <c r="R51" s="318"/>
      <c r="S51" s="318"/>
      <c r="T51" s="318"/>
      <c r="U51" s="318"/>
    </row>
    <row r="52" spans="1:21" s="286" customFormat="1" ht="37.5" x14ac:dyDescent="0.25">
      <c r="A52" s="299">
        <f t="shared" si="10"/>
        <v>46</v>
      </c>
      <c r="B52" s="316" t="s">
        <v>297</v>
      </c>
      <c r="C52" s="299" t="s">
        <v>296</v>
      </c>
      <c r="D52" s="314">
        <f t="shared" si="12"/>
        <v>0</v>
      </c>
      <c r="E52" s="314">
        <f t="shared" si="12"/>
        <v>0</v>
      </c>
      <c r="F52" s="313" t="str">
        <f t="shared" si="5"/>
        <v xml:space="preserve"> </v>
      </c>
      <c r="G52" s="314"/>
      <c r="H52" s="313" t="str">
        <f t="shared" si="6"/>
        <v xml:space="preserve"> </v>
      </c>
      <c r="I52" s="314"/>
      <c r="J52" s="313" t="str">
        <f t="shared" si="7"/>
        <v xml:space="preserve"> </v>
      </c>
      <c r="K52" s="314"/>
      <c r="L52" s="313" t="str">
        <f t="shared" si="8"/>
        <v xml:space="preserve"> </v>
      </c>
      <c r="M52" s="314"/>
      <c r="N52" s="313" t="str">
        <f t="shared" si="9"/>
        <v xml:space="preserve"> </v>
      </c>
      <c r="O52" s="318"/>
      <c r="P52" s="318"/>
      <c r="Q52" s="318"/>
      <c r="R52" s="318"/>
      <c r="S52" s="318"/>
      <c r="T52" s="318"/>
      <c r="U52" s="318"/>
    </row>
    <row r="53" spans="1:21" s="286" customFormat="1" ht="31.5" x14ac:dyDescent="0.25">
      <c r="A53" s="299">
        <f t="shared" si="10"/>
        <v>47</v>
      </c>
      <c r="B53" s="316" t="s">
        <v>295</v>
      </c>
      <c r="C53" s="299" t="s">
        <v>294</v>
      </c>
      <c r="D53" s="314">
        <f t="shared" si="12"/>
        <v>0</v>
      </c>
      <c r="E53" s="314">
        <f t="shared" si="12"/>
        <v>0</v>
      </c>
      <c r="F53" s="313" t="str">
        <f t="shared" si="5"/>
        <v xml:space="preserve"> </v>
      </c>
      <c r="G53" s="314"/>
      <c r="H53" s="313" t="str">
        <f t="shared" si="6"/>
        <v xml:space="preserve"> </v>
      </c>
      <c r="I53" s="314"/>
      <c r="J53" s="313" t="str">
        <f t="shared" si="7"/>
        <v xml:space="preserve"> </v>
      </c>
      <c r="K53" s="314"/>
      <c r="L53" s="313" t="str">
        <f t="shared" si="8"/>
        <v xml:space="preserve"> </v>
      </c>
      <c r="M53" s="314"/>
      <c r="N53" s="313" t="str">
        <f t="shared" si="9"/>
        <v xml:space="preserve"> </v>
      </c>
      <c r="O53" s="318"/>
      <c r="P53" s="318"/>
      <c r="Q53" s="318"/>
      <c r="R53" s="318"/>
      <c r="S53" s="318"/>
      <c r="T53" s="318"/>
      <c r="U53" s="318"/>
    </row>
    <row r="54" spans="1:21" s="286" customFormat="1" ht="31.5" x14ac:dyDescent="0.25">
      <c r="A54" s="311">
        <f t="shared" si="10"/>
        <v>48</v>
      </c>
      <c r="B54" s="312" t="s">
        <v>293</v>
      </c>
      <c r="C54" s="311" t="s">
        <v>292</v>
      </c>
      <c r="D54" s="309">
        <f>D55+D56</f>
        <v>0</v>
      </c>
      <c r="E54" s="309">
        <f>E55+E56</f>
        <v>0</v>
      </c>
      <c r="F54" s="308" t="str">
        <f t="shared" si="5"/>
        <v xml:space="preserve"> </v>
      </c>
      <c r="G54" s="309">
        <f>G55+G56</f>
        <v>0</v>
      </c>
      <c r="H54" s="308" t="str">
        <f t="shared" si="6"/>
        <v xml:space="preserve"> </v>
      </c>
      <c r="I54" s="309">
        <f>I55+I56</f>
        <v>0</v>
      </c>
      <c r="J54" s="308" t="str">
        <f t="shared" si="7"/>
        <v xml:space="preserve"> </v>
      </c>
      <c r="K54" s="309">
        <f>K55+K56</f>
        <v>0</v>
      </c>
      <c r="L54" s="308" t="str">
        <f t="shared" si="8"/>
        <v xml:space="preserve"> </v>
      </c>
      <c r="M54" s="309">
        <f>M55+M56</f>
        <v>0</v>
      </c>
      <c r="N54" s="308" t="str">
        <f t="shared" si="9"/>
        <v xml:space="preserve"> </v>
      </c>
      <c r="O54" s="318"/>
      <c r="P54" s="318"/>
      <c r="Q54" s="318"/>
      <c r="R54" s="318"/>
      <c r="S54" s="318"/>
      <c r="T54" s="318"/>
      <c r="U54" s="318"/>
    </row>
    <row r="55" spans="1:21" s="286" customFormat="1" ht="37.5" x14ac:dyDescent="0.25">
      <c r="A55" s="299">
        <f t="shared" si="10"/>
        <v>49</v>
      </c>
      <c r="B55" s="316" t="s">
        <v>291</v>
      </c>
      <c r="C55" s="299" t="s">
        <v>290</v>
      </c>
      <c r="D55" s="314">
        <f>IF(D19=0,0,D91/D19)</f>
        <v>0</v>
      </c>
      <c r="E55" s="314">
        <f>IF(E19=0,0,E91/E19)</f>
        <v>0</v>
      </c>
      <c r="F55" s="313" t="str">
        <f t="shared" si="5"/>
        <v xml:space="preserve"> </v>
      </c>
      <c r="G55" s="314"/>
      <c r="H55" s="313" t="str">
        <f t="shared" si="6"/>
        <v xml:space="preserve"> </v>
      </c>
      <c r="I55" s="314"/>
      <c r="J55" s="313" t="str">
        <f t="shared" si="7"/>
        <v xml:space="preserve"> </v>
      </c>
      <c r="K55" s="314"/>
      <c r="L55" s="313" t="str">
        <f t="shared" si="8"/>
        <v xml:space="preserve"> </v>
      </c>
      <c r="M55" s="314"/>
      <c r="N55" s="313" t="str">
        <f t="shared" si="9"/>
        <v xml:space="preserve"> </v>
      </c>
      <c r="O55" s="318"/>
      <c r="P55" s="318"/>
      <c r="Q55" s="318"/>
      <c r="R55" s="318"/>
      <c r="S55" s="318"/>
      <c r="T55" s="318"/>
      <c r="U55" s="318"/>
    </row>
    <row r="56" spans="1:21" s="286" customFormat="1" ht="31.5" x14ac:dyDescent="0.25">
      <c r="A56" s="299">
        <f t="shared" si="10"/>
        <v>50</v>
      </c>
      <c r="B56" s="316" t="s">
        <v>289</v>
      </c>
      <c r="C56" s="299" t="s">
        <v>288</v>
      </c>
      <c r="D56" s="314">
        <f>IF(D20=0,0,D92/D20)</f>
        <v>0</v>
      </c>
      <c r="E56" s="314">
        <f>IF(E20=0,0,E92/E20)</f>
        <v>0</v>
      </c>
      <c r="F56" s="313" t="str">
        <f t="shared" si="5"/>
        <v xml:space="preserve"> </v>
      </c>
      <c r="G56" s="314"/>
      <c r="H56" s="313" t="str">
        <f t="shared" si="6"/>
        <v xml:space="preserve"> </v>
      </c>
      <c r="I56" s="314"/>
      <c r="J56" s="313" t="str">
        <f t="shared" si="7"/>
        <v xml:space="preserve"> </v>
      </c>
      <c r="K56" s="314"/>
      <c r="L56" s="313" t="str">
        <f t="shared" si="8"/>
        <v xml:space="preserve"> </v>
      </c>
      <c r="M56" s="314"/>
      <c r="N56" s="313" t="str">
        <f t="shared" si="9"/>
        <v xml:space="preserve"> </v>
      </c>
      <c r="O56" s="318"/>
      <c r="P56" s="318"/>
      <c r="Q56" s="318"/>
      <c r="R56" s="318"/>
      <c r="S56" s="318"/>
      <c r="T56" s="318"/>
      <c r="U56" s="318"/>
    </row>
    <row r="57" spans="1:21" s="286" customFormat="1" ht="37.5" x14ac:dyDescent="0.25">
      <c r="A57" s="311">
        <f t="shared" si="10"/>
        <v>51</v>
      </c>
      <c r="B57" s="312" t="s">
        <v>287</v>
      </c>
      <c r="C57" s="311" t="s">
        <v>286</v>
      </c>
      <c r="D57" s="309">
        <f>D58+D59+D60+D61+D62</f>
        <v>0</v>
      </c>
      <c r="E57" s="309">
        <f>E58+E59+E60+E61+E62</f>
        <v>0</v>
      </c>
      <c r="F57" s="308" t="str">
        <f t="shared" si="5"/>
        <v xml:space="preserve"> </v>
      </c>
      <c r="G57" s="309">
        <f>G58+G59+G60+G61+G62</f>
        <v>0</v>
      </c>
      <c r="H57" s="308" t="str">
        <f t="shared" si="6"/>
        <v xml:space="preserve"> </v>
      </c>
      <c r="I57" s="309">
        <f>I58+I59+I60+I61+I62</f>
        <v>0</v>
      </c>
      <c r="J57" s="308" t="str">
        <f t="shared" si="7"/>
        <v xml:space="preserve"> </v>
      </c>
      <c r="K57" s="309">
        <f>K58+K59+K60+K61+K62</f>
        <v>0</v>
      </c>
      <c r="L57" s="308" t="str">
        <f t="shared" si="8"/>
        <v xml:space="preserve"> </v>
      </c>
      <c r="M57" s="309">
        <f>M58+M59+M60+M61+M62</f>
        <v>0</v>
      </c>
      <c r="N57" s="308" t="str">
        <f t="shared" si="9"/>
        <v xml:space="preserve"> </v>
      </c>
      <c r="O57" s="318"/>
      <c r="P57" s="318"/>
      <c r="Q57" s="318"/>
      <c r="R57" s="318"/>
      <c r="S57" s="318"/>
      <c r="T57" s="318"/>
      <c r="U57" s="318"/>
    </row>
    <row r="58" spans="1:21" s="286" customFormat="1" ht="37.5" x14ac:dyDescent="0.25">
      <c r="A58" s="299">
        <f t="shared" si="10"/>
        <v>52</v>
      </c>
      <c r="B58" s="316" t="s">
        <v>258</v>
      </c>
      <c r="C58" s="299" t="s">
        <v>285</v>
      </c>
      <c r="D58" s="314">
        <f t="shared" ref="D58:E63" si="13">IF(D22=0,0,D94/D22)</f>
        <v>0</v>
      </c>
      <c r="E58" s="314">
        <f t="shared" si="13"/>
        <v>0</v>
      </c>
      <c r="F58" s="313" t="str">
        <f t="shared" si="5"/>
        <v xml:space="preserve"> </v>
      </c>
      <c r="G58" s="314"/>
      <c r="H58" s="313" t="str">
        <f t="shared" si="6"/>
        <v xml:space="preserve"> </v>
      </c>
      <c r="I58" s="314"/>
      <c r="J58" s="313" t="str">
        <f t="shared" si="7"/>
        <v xml:space="preserve"> </v>
      </c>
      <c r="K58" s="314"/>
      <c r="L58" s="313" t="str">
        <f t="shared" si="8"/>
        <v xml:space="preserve"> </v>
      </c>
      <c r="M58" s="314"/>
      <c r="N58" s="313" t="str">
        <f t="shared" si="9"/>
        <v xml:space="preserve"> </v>
      </c>
      <c r="O58" s="318"/>
      <c r="P58" s="318"/>
      <c r="Q58" s="318"/>
      <c r="R58" s="318"/>
      <c r="S58" s="318"/>
      <c r="T58" s="318"/>
      <c r="U58" s="318"/>
    </row>
    <row r="59" spans="1:21" s="286" customFormat="1" ht="56.25" x14ac:dyDescent="0.25">
      <c r="A59" s="299">
        <f t="shared" si="10"/>
        <v>53</v>
      </c>
      <c r="B59" s="316" t="s">
        <v>284</v>
      </c>
      <c r="C59" s="299" t="s">
        <v>283</v>
      </c>
      <c r="D59" s="314">
        <f t="shared" si="13"/>
        <v>0</v>
      </c>
      <c r="E59" s="314">
        <f t="shared" si="13"/>
        <v>0</v>
      </c>
      <c r="F59" s="313" t="str">
        <f t="shared" si="5"/>
        <v xml:space="preserve"> </v>
      </c>
      <c r="G59" s="314"/>
      <c r="H59" s="313" t="str">
        <f t="shared" si="6"/>
        <v xml:space="preserve"> </v>
      </c>
      <c r="I59" s="314"/>
      <c r="J59" s="313" t="str">
        <f t="shared" si="7"/>
        <v xml:space="preserve"> </v>
      </c>
      <c r="K59" s="314"/>
      <c r="L59" s="313" t="str">
        <f t="shared" si="8"/>
        <v xml:space="preserve"> </v>
      </c>
      <c r="M59" s="314"/>
      <c r="N59" s="313" t="str">
        <f t="shared" si="9"/>
        <v xml:space="preserve"> </v>
      </c>
      <c r="O59" s="318"/>
      <c r="P59" s="318"/>
      <c r="Q59" s="318"/>
      <c r="R59" s="318"/>
      <c r="S59" s="318"/>
      <c r="T59" s="318"/>
      <c r="U59" s="318"/>
    </row>
    <row r="60" spans="1:21" s="286" customFormat="1" ht="56.25" x14ac:dyDescent="0.25">
      <c r="A60" s="299">
        <f t="shared" si="10"/>
        <v>54</v>
      </c>
      <c r="B60" s="316" t="s">
        <v>282</v>
      </c>
      <c r="C60" s="299" t="s">
        <v>281</v>
      </c>
      <c r="D60" s="314">
        <f t="shared" si="13"/>
        <v>0</v>
      </c>
      <c r="E60" s="314">
        <f t="shared" si="13"/>
        <v>0</v>
      </c>
      <c r="F60" s="313" t="str">
        <f t="shared" si="5"/>
        <v xml:space="preserve"> </v>
      </c>
      <c r="G60" s="314"/>
      <c r="H60" s="313" t="str">
        <f t="shared" si="6"/>
        <v xml:space="preserve"> </v>
      </c>
      <c r="I60" s="314"/>
      <c r="J60" s="313" t="str">
        <f t="shared" si="7"/>
        <v xml:space="preserve"> </v>
      </c>
      <c r="K60" s="314"/>
      <c r="L60" s="313" t="str">
        <f t="shared" si="8"/>
        <v xml:space="preserve"> </v>
      </c>
      <c r="M60" s="314"/>
      <c r="N60" s="313" t="str">
        <f t="shared" si="9"/>
        <v xml:space="preserve"> </v>
      </c>
      <c r="O60" s="318"/>
      <c r="P60" s="318"/>
      <c r="Q60" s="318"/>
      <c r="R60" s="318"/>
      <c r="S60" s="318"/>
      <c r="T60" s="318"/>
      <c r="U60" s="318"/>
    </row>
    <row r="61" spans="1:21" s="286" customFormat="1" ht="56.25" x14ac:dyDescent="0.25">
      <c r="A61" s="299">
        <f t="shared" si="10"/>
        <v>55</v>
      </c>
      <c r="B61" s="316" t="s">
        <v>280</v>
      </c>
      <c r="C61" s="299" t="s">
        <v>279</v>
      </c>
      <c r="D61" s="314">
        <f t="shared" si="13"/>
        <v>0</v>
      </c>
      <c r="E61" s="314">
        <f t="shared" si="13"/>
        <v>0</v>
      </c>
      <c r="F61" s="313" t="str">
        <f t="shared" si="5"/>
        <v xml:space="preserve"> </v>
      </c>
      <c r="G61" s="314"/>
      <c r="H61" s="313" t="str">
        <f t="shared" si="6"/>
        <v xml:space="preserve"> </v>
      </c>
      <c r="I61" s="314"/>
      <c r="J61" s="313" t="str">
        <f t="shared" si="7"/>
        <v xml:space="preserve"> </v>
      </c>
      <c r="K61" s="314"/>
      <c r="L61" s="313" t="str">
        <f t="shared" si="8"/>
        <v xml:space="preserve"> </v>
      </c>
      <c r="M61" s="314"/>
      <c r="N61" s="313" t="str">
        <f t="shared" si="9"/>
        <v xml:space="preserve"> </v>
      </c>
      <c r="O61" s="318"/>
      <c r="P61" s="318"/>
      <c r="Q61" s="318"/>
      <c r="R61" s="318"/>
      <c r="S61" s="318"/>
      <c r="T61" s="318"/>
      <c r="U61" s="318"/>
    </row>
    <row r="62" spans="1:21" s="286" customFormat="1" ht="31.5" x14ac:dyDescent="0.25">
      <c r="A62" s="299">
        <f t="shared" si="10"/>
        <v>56</v>
      </c>
      <c r="B62" s="316" t="s">
        <v>278</v>
      </c>
      <c r="C62" s="299" t="s">
        <v>277</v>
      </c>
      <c r="D62" s="314">
        <f t="shared" si="13"/>
        <v>0</v>
      </c>
      <c r="E62" s="314">
        <f t="shared" si="13"/>
        <v>0</v>
      </c>
      <c r="F62" s="313" t="str">
        <f t="shared" si="5"/>
        <v xml:space="preserve"> </v>
      </c>
      <c r="G62" s="314"/>
      <c r="H62" s="313" t="str">
        <f t="shared" si="6"/>
        <v xml:space="preserve"> </v>
      </c>
      <c r="I62" s="314"/>
      <c r="J62" s="313" t="str">
        <f t="shared" si="7"/>
        <v xml:space="preserve"> </v>
      </c>
      <c r="K62" s="314"/>
      <c r="L62" s="313" t="str">
        <f t="shared" si="8"/>
        <v xml:space="preserve"> </v>
      </c>
      <c r="M62" s="314"/>
      <c r="N62" s="313" t="str">
        <f t="shared" si="9"/>
        <v xml:space="preserve"> </v>
      </c>
      <c r="O62" s="318"/>
      <c r="P62" s="318"/>
      <c r="Q62" s="318"/>
      <c r="R62" s="318"/>
      <c r="S62" s="318"/>
      <c r="T62" s="318"/>
      <c r="U62" s="318"/>
    </row>
    <row r="63" spans="1:21" s="286" customFormat="1" ht="56.25" x14ac:dyDescent="0.25">
      <c r="A63" s="311">
        <f t="shared" si="10"/>
        <v>57</v>
      </c>
      <c r="B63" s="312" t="s">
        <v>276</v>
      </c>
      <c r="C63" s="311" t="s">
        <v>275</v>
      </c>
      <c r="D63" s="309">
        <f t="shared" si="13"/>
        <v>0</v>
      </c>
      <c r="E63" s="309">
        <f t="shared" si="13"/>
        <v>0</v>
      </c>
      <c r="F63" s="308" t="str">
        <f t="shared" si="5"/>
        <v xml:space="preserve"> </v>
      </c>
      <c r="G63" s="309"/>
      <c r="H63" s="308" t="str">
        <f t="shared" si="6"/>
        <v xml:space="preserve"> </v>
      </c>
      <c r="I63" s="309"/>
      <c r="J63" s="308" t="str">
        <f t="shared" si="7"/>
        <v xml:space="preserve"> </v>
      </c>
      <c r="K63" s="309"/>
      <c r="L63" s="308" t="str">
        <f t="shared" si="8"/>
        <v xml:space="preserve"> </v>
      </c>
      <c r="M63" s="309"/>
      <c r="N63" s="308" t="str">
        <f t="shared" si="9"/>
        <v xml:space="preserve"> </v>
      </c>
      <c r="O63" s="318"/>
      <c r="P63" s="318"/>
      <c r="Q63" s="318"/>
      <c r="R63" s="318"/>
      <c r="S63" s="318"/>
      <c r="T63" s="318"/>
      <c r="U63" s="318"/>
    </row>
    <row r="64" spans="1:21" s="286" customFormat="1" ht="37.5" x14ac:dyDescent="0.25">
      <c r="A64" s="311">
        <f t="shared" si="10"/>
        <v>58</v>
      </c>
      <c r="B64" s="312" t="s">
        <v>274</v>
      </c>
      <c r="C64" s="311" t="s">
        <v>273</v>
      </c>
      <c r="D64" s="309">
        <f>D65+D66</f>
        <v>0</v>
      </c>
      <c r="E64" s="309">
        <f>E65+E66</f>
        <v>0</v>
      </c>
      <c r="F64" s="308" t="str">
        <f t="shared" si="5"/>
        <v xml:space="preserve"> </v>
      </c>
      <c r="G64" s="309">
        <f>G65+G66</f>
        <v>0</v>
      </c>
      <c r="H64" s="308" t="str">
        <f t="shared" si="6"/>
        <v xml:space="preserve"> </v>
      </c>
      <c r="I64" s="309">
        <f>I65+I66</f>
        <v>0</v>
      </c>
      <c r="J64" s="308" t="str">
        <f t="shared" si="7"/>
        <v xml:space="preserve"> </v>
      </c>
      <c r="K64" s="309">
        <f>K65+K66</f>
        <v>0</v>
      </c>
      <c r="L64" s="308" t="str">
        <f t="shared" si="8"/>
        <v xml:space="preserve"> </v>
      </c>
      <c r="M64" s="309">
        <f>M65+M66</f>
        <v>0</v>
      </c>
      <c r="N64" s="308" t="str">
        <f t="shared" si="9"/>
        <v xml:space="preserve"> </v>
      </c>
      <c r="O64" s="318"/>
      <c r="P64" s="318"/>
      <c r="Q64" s="318"/>
      <c r="R64" s="318"/>
      <c r="S64" s="318"/>
      <c r="T64" s="318"/>
      <c r="U64" s="318"/>
    </row>
    <row r="65" spans="1:21" s="286" customFormat="1" ht="37.5" x14ac:dyDescent="0.25">
      <c r="A65" s="299">
        <f t="shared" si="10"/>
        <v>59</v>
      </c>
      <c r="B65" s="316" t="s">
        <v>272</v>
      </c>
      <c r="C65" s="299" t="s">
        <v>271</v>
      </c>
      <c r="D65" s="314">
        <f>IF(D29=0,0,D101/D29)</f>
        <v>0</v>
      </c>
      <c r="E65" s="314">
        <f>IF(E29=0,0,E101/E29)</f>
        <v>0</v>
      </c>
      <c r="F65" s="313" t="str">
        <f t="shared" si="5"/>
        <v xml:space="preserve"> </v>
      </c>
      <c r="G65" s="314"/>
      <c r="H65" s="313" t="str">
        <f t="shared" si="6"/>
        <v xml:space="preserve"> </v>
      </c>
      <c r="I65" s="314"/>
      <c r="J65" s="313" t="str">
        <f t="shared" si="7"/>
        <v xml:space="preserve"> </v>
      </c>
      <c r="K65" s="314"/>
      <c r="L65" s="313" t="str">
        <f t="shared" si="8"/>
        <v xml:space="preserve"> </v>
      </c>
      <c r="M65" s="314"/>
      <c r="N65" s="313" t="str">
        <f t="shared" si="9"/>
        <v xml:space="preserve"> </v>
      </c>
      <c r="O65" s="318"/>
      <c r="P65" s="318"/>
      <c r="Q65" s="318"/>
      <c r="R65" s="318"/>
      <c r="S65" s="318"/>
      <c r="T65" s="318"/>
      <c r="U65" s="318"/>
    </row>
    <row r="66" spans="1:21" s="286" customFormat="1" ht="31.5" x14ac:dyDescent="0.25">
      <c r="A66" s="299">
        <f t="shared" si="10"/>
        <v>60</v>
      </c>
      <c r="B66" s="316" t="s">
        <v>270</v>
      </c>
      <c r="C66" s="299" t="s">
        <v>269</v>
      </c>
      <c r="D66" s="314">
        <f>IF(D30=0,0,D102/D30)</f>
        <v>0</v>
      </c>
      <c r="E66" s="314">
        <f>IF(E30=0,0,E102/E30)</f>
        <v>0</v>
      </c>
      <c r="F66" s="313" t="str">
        <f t="shared" si="5"/>
        <v xml:space="preserve"> </v>
      </c>
      <c r="G66" s="314"/>
      <c r="H66" s="313" t="str">
        <f t="shared" si="6"/>
        <v xml:space="preserve"> </v>
      </c>
      <c r="I66" s="314"/>
      <c r="J66" s="313" t="str">
        <f t="shared" si="7"/>
        <v xml:space="preserve"> </v>
      </c>
      <c r="K66" s="314"/>
      <c r="L66" s="313" t="str">
        <f t="shared" si="8"/>
        <v xml:space="preserve"> </v>
      </c>
      <c r="M66" s="314"/>
      <c r="N66" s="313" t="str">
        <f t="shared" si="9"/>
        <v xml:space="preserve"> </v>
      </c>
      <c r="O66" s="318"/>
      <c r="P66" s="318"/>
      <c r="Q66" s="318"/>
      <c r="R66" s="318"/>
      <c r="S66" s="318"/>
      <c r="T66" s="318"/>
      <c r="U66" s="318"/>
    </row>
    <row r="67" spans="1:21" s="286" customFormat="1" ht="56.25" x14ac:dyDescent="0.25">
      <c r="A67" s="311">
        <f t="shared" si="10"/>
        <v>61</v>
      </c>
      <c r="B67" s="312" t="s">
        <v>268</v>
      </c>
      <c r="C67" s="311" t="s">
        <v>267</v>
      </c>
      <c r="D67" s="309">
        <f>D68+D69</f>
        <v>0</v>
      </c>
      <c r="E67" s="309">
        <f>E68+E69</f>
        <v>0</v>
      </c>
      <c r="F67" s="308" t="str">
        <f t="shared" si="5"/>
        <v xml:space="preserve"> </v>
      </c>
      <c r="G67" s="309">
        <f>G68+G69</f>
        <v>0</v>
      </c>
      <c r="H67" s="308" t="str">
        <f t="shared" si="6"/>
        <v xml:space="preserve"> </v>
      </c>
      <c r="I67" s="309">
        <f>I68+I69</f>
        <v>0</v>
      </c>
      <c r="J67" s="308" t="str">
        <f t="shared" si="7"/>
        <v xml:space="preserve"> </v>
      </c>
      <c r="K67" s="309">
        <f>K68+K69</f>
        <v>0</v>
      </c>
      <c r="L67" s="308" t="str">
        <f t="shared" si="8"/>
        <v xml:space="preserve"> </v>
      </c>
      <c r="M67" s="309">
        <f>M68+M69</f>
        <v>0</v>
      </c>
      <c r="N67" s="308" t="str">
        <f t="shared" si="9"/>
        <v xml:space="preserve"> </v>
      </c>
      <c r="O67" s="318"/>
      <c r="P67" s="318"/>
      <c r="Q67" s="318"/>
      <c r="R67" s="318"/>
      <c r="S67" s="318"/>
      <c r="T67" s="318"/>
      <c r="U67" s="318"/>
    </row>
    <row r="68" spans="1:21" s="286" customFormat="1" ht="37.5" x14ac:dyDescent="0.25">
      <c r="A68" s="299">
        <f t="shared" si="10"/>
        <v>62</v>
      </c>
      <c r="B68" s="316" t="s">
        <v>258</v>
      </c>
      <c r="C68" s="299" t="s">
        <v>266</v>
      </c>
      <c r="D68" s="314">
        <f>IF(D32=0,0,D104/D32)</f>
        <v>0</v>
      </c>
      <c r="E68" s="314">
        <f>IF(E32=0,0,E104/E32)</f>
        <v>0</v>
      </c>
      <c r="F68" s="313" t="str">
        <f t="shared" si="5"/>
        <v xml:space="preserve"> </v>
      </c>
      <c r="G68" s="314"/>
      <c r="H68" s="313" t="str">
        <f t="shared" si="6"/>
        <v xml:space="preserve"> </v>
      </c>
      <c r="I68" s="314"/>
      <c r="J68" s="313" t="str">
        <f t="shared" si="7"/>
        <v xml:space="preserve"> </v>
      </c>
      <c r="K68" s="314"/>
      <c r="L68" s="313" t="str">
        <f t="shared" si="8"/>
        <v xml:space="preserve"> </v>
      </c>
      <c r="M68" s="314"/>
      <c r="N68" s="313" t="str">
        <f t="shared" si="9"/>
        <v xml:space="preserve"> </v>
      </c>
      <c r="O68" s="318"/>
      <c r="P68" s="318"/>
      <c r="Q68" s="318"/>
      <c r="R68" s="318"/>
      <c r="S68" s="318"/>
      <c r="T68" s="318"/>
      <c r="U68" s="318"/>
    </row>
    <row r="69" spans="1:21" s="286" customFormat="1" ht="31.5" x14ac:dyDescent="0.25">
      <c r="A69" s="299">
        <f t="shared" si="10"/>
        <v>63</v>
      </c>
      <c r="B69" s="316" t="s">
        <v>256</v>
      </c>
      <c r="C69" s="299" t="s">
        <v>265</v>
      </c>
      <c r="D69" s="314">
        <f>IF(D33=0,0,D105/D33)</f>
        <v>0</v>
      </c>
      <c r="E69" s="314">
        <f>IF(E33=0,0,E105/E33)</f>
        <v>0</v>
      </c>
      <c r="F69" s="313" t="str">
        <f t="shared" si="5"/>
        <v xml:space="preserve"> </v>
      </c>
      <c r="G69" s="314"/>
      <c r="H69" s="313" t="str">
        <f t="shared" si="6"/>
        <v xml:space="preserve"> </v>
      </c>
      <c r="I69" s="314"/>
      <c r="J69" s="313" t="str">
        <f t="shared" si="7"/>
        <v xml:space="preserve"> </v>
      </c>
      <c r="K69" s="314"/>
      <c r="L69" s="313" t="str">
        <f t="shared" si="8"/>
        <v xml:space="preserve"> </v>
      </c>
      <c r="M69" s="314"/>
      <c r="N69" s="313" t="str">
        <f t="shared" si="9"/>
        <v xml:space="preserve"> </v>
      </c>
      <c r="O69" s="318"/>
      <c r="P69" s="318"/>
      <c r="Q69" s="318"/>
      <c r="R69" s="318"/>
      <c r="S69" s="318"/>
      <c r="T69" s="318"/>
      <c r="U69" s="318"/>
    </row>
    <row r="70" spans="1:21" s="286" customFormat="1" ht="37.5" x14ac:dyDescent="0.25">
      <c r="A70" s="311">
        <f t="shared" si="10"/>
        <v>64</v>
      </c>
      <c r="B70" s="312" t="s">
        <v>264</v>
      </c>
      <c r="C70" s="311" t="s">
        <v>263</v>
      </c>
      <c r="D70" s="309">
        <f>D71+D72</f>
        <v>0</v>
      </c>
      <c r="E70" s="309">
        <f>E71+E72</f>
        <v>0</v>
      </c>
      <c r="F70" s="308" t="str">
        <f t="shared" si="5"/>
        <v xml:space="preserve"> </v>
      </c>
      <c r="G70" s="309">
        <f>G71+G72</f>
        <v>0</v>
      </c>
      <c r="H70" s="308" t="str">
        <f t="shared" si="6"/>
        <v xml:space="preserve"> </v>
      </c>
      <c r="I70" s="309">
        <f>I71+I72</f>
        <v>0</v>
      </c>
      <c r="J70" s="308" t="str">
        <f t="shared" si="7"/>
        <v xml:space="preserve"> </v>
      </c>
      <c r="K70" s="309">
        <f>K71+K72</f>
        <v>0</v>
      </c>
      <c r="L70" s="308" t="str">
        <f t="shared" si="8"/>
        <v xml:space="preserve"> </v>
      </c>
      <c r="M70" s="309">
        <f>M71+M72</f>
        <v>0</v>
      </c>
      <c r="N70" s="308" t="str">
        <f t="shared" si="9"/>
        <v xml:space="preserve"> </v>
      </c>
      <c r="O70" s="318"/>
      <c r="P70" s="318"/>
      <c r="Q70" s="318"/>
      <c r="R70" s="318"/>
      <c r="S70" s="318"/>
      <c r="T70" s="318"/>
      <c r="U70" s="318"/>
    </row>
    <row r="71" spans="1:21" s="286" customFormat="1" ht="37.5" x14ac:dyDescent="0.25">
      <c r="A71" s="299">
        <f t="shared" si="10"/>
        <v>65</v>
      </c>
      <c r="B71" s="316" t="s">
        <v>258</v>
      </c>
      <c r="C71" s="299" t="s">
        <v>262</v>
      </c>
      <c r="D71" s="314">
        <f>IF(D35=0,0,D107/D35)</f>
        <v>0</v>
      </c>
      <c r="E71" s="314">
        <f>IF(E35=0,0,E107/E35)</f>
        <v>0</v>
      </c>
      <c r="F71" s="313" t="str">
        <f t="shared" ref="F71:F102" si="14">IF(D71=0," ",E71/D71*100)</f>
        <v xml:space="preserve"> </v>
      </c>
      <c r="G71" s="314"/>
      <c r="H71" s="313" t="str">
        <f t="shared" ref="H71:H102" si="15">IF(E71=0," ",G71/E71*100)</f>
        <v xml:space="preserve"> </v>
      </c>
      <c r="I71" s="314"/>
      <c r="J71" s="313" t="str">
        <f t="shared" ref="J71:J102" si="16">IF(G71=0," ",I71/G71*100)</f>
        <v xml:space="preserve"> </v>
      </c>
      <c r="K71" s="314"/>
      <c r="L71" s="313" t="str">
        <f t="shared" ref="L71:L102" si="17">IF(I71=0," ",K71/I71*100)</f>
        <v xml:space="preserve"> </v>
      </c>
      <c r="M71" s="314"/>
      <c r="N71" s="313" t="str">
        <f t="shared" ref="N71:N102" si="18">IF(K71=0," ",M71/K71*100)</f>
        <v xml:space="preserve"> </v>
      </c>
      <c r="O71" s="318"/>
      <c r="P71" s="318"/>
      <c r="Q71" s="318"/>
      <c r="R71" s="318"/>
      <c r="S71" s="318"/>
      <c r="T71" s="318"/>
      <c r="U71" s="318"/>
    </row>
    <row r="72" spans="1:21" s="286" customFormat="1" ht="31.5" x14ac:dyDescent="0.25">
      <c r="A72" s="299">
        <f t="shared" si="10"/>
        <v>66</v>
      </c>
      <c r="B72" s="315" t="s">
        <v>256</v>
      </c>
      <c r="C72" s="299" t="s">
        <v>261</v>
      </c>
      <c r="D72" s="314">
        <f>IF(D36=0,0,D108/D36)</f>
        <v>0</v>
      </c>
      <c r="E72" s="314">
        <f>IF(E36=0,0,E108/E36)</f>
        <v>0</v>
      </c>
      <c r="F72" s="313" t="str">
        <f t="shared" si="14"/>
        <v xml:space="preserve"> </v>
      </c>
      <c r="G72" s="314"/>
      <c r="H72" s="313" t="str">
        <f t="shared" si="15"/>
        <v xml:space="preserve"> </v>
      </c>
      <c r="I72" s="314"/>
      <c r="J72" s="313" t="str">
        <f t="shared" si="16"/>
        <v xml:space="preserve"> </v>
      </c>
      <c r="K72" s="314"/>
      <c r="L72" s="313" t="str">
        <f t="shared" si="17"/>
        <v xml:space="preserve"> </v>
      </c>
      <c r="M72" s="314"/>
      <c r="N72" s="313" t="str">
        <f t="shared" si="18"/>
        <v xml:space="preserve"> </v>
      </c>
      <c r="O72" s="318"/>
      <c r="P72" s="318"/>
      <c r="Q72" s="318"/>
      <c r="R72" s="318"/>
      <c r="S72" s="318"/>
      <c r="T72" s="318"/>
      <c r="U72" s="318"/>
    </row>
    <row r="73" spans="1:21" s="286" customFormat="1" ht="31.5" x14ac:dyDescent="0.25">
      <c r="A73" s="311">
        <f t="shared" si="10"/>
        <v>67</v>
      </c>
      <c r="B73" s="312" t="s">
        <v>260</v>
      </c>
      <c r="C73" s="311" t="s">
        <v>259</v>
      </c>
      <c r="D73" s="309">
        <f>D74+D75</f>
        <v>0</v>
      </c>
      <c r="E73" s="309">
        <f>E74+E75</f>
        <v>0</v>
      </c>
      <c r="F73" s="308" t="str">
        <f t="shared" si="14"/>
        <v xml:space="preserve"> </v>
      </c>
      <c r="G73" s="309">
        <f>G74+G75</f>
        <v>0</v>
      </c>
      <c r="H73" s="308" t="str">
        <f t="shared" si="15"/>
        <v xml:space="preserve"> </v>
      </c>
      <c r="I73" s="309">
        <f>I74+I75</f>
        <v>0</v>
      </c>
      <c r="J73" s="308" t="str">
        <f t="shared" si="16"/>
        <v xml:space="preserve"> </v>
      </c>
      <c r="K73" s="309">
        <f>K74+K75</f>
        <v>0</v>
      </c>
      <c r="L73" s="308" t="str">
        <f t="shared" si="17"/>
        <v xml:space="preserve"> </v>
      </c>
      <c r="M73" s="309">
        <f>M74+M75</f>
        <v>0</v>
      </c>
      <c r="N73" s="308" t="str">
        <f t="shared" si="18"/>
        <v xml:space="preserve"> </v>
      </c>
      <c r="O73" s="318"/>
      <c r="P73" s="318"/>
      <c r="Q73" s="318"/>
      <c r="R73" s="318"/>
      <c r="S73" s="318"/>
      <c r="T73" s="318"/>
      <c r="U73" s="318"/>
    </row>
    <row r="74" spans="1:21" s="286" customFormat="1" ht="37.5" x14ac:dyDescent="0.25">
      <c r="A74" s="299">
        <f t="shared" si="10"/>
        <v>68</v>
      </c>
      <c r="B74" s="315" t="s">
        <v>258</v>
      </c>
      <c r="C74" s="299" t="s">
        <v>257</v>
      </c>
      <c r="D74" s="314">
        <f t="shared" ref="D74:E78" si="19">IF(D38=0,0,D110/D38)</f>
        <v>0</v>
      </c>
      <c r="E74" s="314">
        <f t="shared" si="19"/>
        <v>0</v>
      </c>
      <c r="F74" s="313" t="str">
        <f t="shared" si="14"/>
        <v xml:space="preserve"> </v>
      </c>
      <c r="G74" s="314"/>
      <c r="H74" s="313" t="str">
        <f t="shared" si="15"/>
        <v xml:space="preserve"> </v>
      </c>
      <c r="I74" s="314"/>
      <c r="J74" s="313" t="str">
        <f t="shared" si="16"/>
        <v xml:space="preserve"> </v>
      </c>
      <c r="K74" s="314"/>
      <c r="L74" s="313" t="str">
        <f t="shared" si="17"/>
        <v xml:space="preserve"> </v>
      </c>
      <c r="M74" s="314"/>
      <c r="N74" s="313" t="str">
        <f t="shared" si="18"/>
        <v xml:space="preserve"> </v>
      </c>
      <c r="O74" s="318"/>
      <c r="P74" s="318"/>
      <c r="Q74" s="318"/>
      <c r="R74" s="318"/>
      <c r="S74" s="318"/>
      <c r="T74" s="318"/>
      <c r="U74" s="318"/>
    </row>
    <row r="75" spans="1:21" s="286" customFormat="1" ht="31.5" x14ac:dyDescent="0.25">
      <c r="A75" s="299">
        <f t="shared" ref="A75:A106" si="20">A74+1</f>
        <v>69</v>
      </c>
      <c r="B75" s="315" t="s">
        <v>256</v>
      </c>
      <c r="C75" s="299" t="s">
        <v>255</v>
      </c>
      <c r="D75" s="314">
        <f t="shared" si="19"/>
        <v>0</v>
      </c>
      <c r="E75" s="314">
        <f t="shared" si="19"/>
        <v>0</v>
      </c>
      <c r="F75" s="313" t="str">
        <f t="shared" si="14"/>
        <v xml:space="preserve"> </v>
      </c>
      <c r="G75" s="314"/>
      <c r="H75" s="313" t="str">
        <f t="shared" si="15"/>
        <v xml:space="preserve"> </v>
      </c>
      <c r="I75" s="314"/>
      <c r="J75" s="313" t="str">
        <f t="shared" si="16"/>
        <v xml:space="preserve"> </v>
      </c>
      <c r="K75" s="314"/>
      <c r="L75" s="313" t="str">
        <f t="shared" si="17"/>
        <v xml:space="preserve"> </v>
      </c>
      <c r="M75" s="314"/>
      <c r="N75" s="313" t="str">
        <f t="shared" si="18"/>
        <v xml:space="preserve"> </v>
      </c>
      <c r="O75" s="318"/>
      <c r="P75" s="318"/>
      <c r="Q75" s="318"/>
      <c r="R75" s="318"/>
      <c r="S75" s="318"/>
      <c r="T75" s="318"/>
      <c r="U75" s="318"/>
    </row>
    <row r="76" spans="1:21" s="286" customFormat="1" ht="56.25" x14ac:dyDescent="0.25">
      <c r="A76" s="311">
        <f t="shared" si="20"/>
        <v>70</v>
      </c>
      <c r="B76" s="312" t="s">
        <v>254</v>
      </c>
      <c r="C76" s="311" t="s">
        <v>253</v>
      </c>
      <c r="D76" s="309">
        <f t="shared" si="19"/>
        <v>0</v>
      </c>
      <c r="E76" s="309">
        <f t="shared" si="19"/>
        <v>0</v>
      </c>
      <c r="F76" s="308" t="str">
        <f t="shared" si="14"/>
        <v xml:space="preserve"> </v>
      </c>
      <c r="G76" s="309"/>
      <c r="H76" s="308" t="str">
        <f t="shared" si="15"/>
        <v xml:space="preserve"> </v>
      </c>
      <c r="I76" s="309"/>
      <c r="J76" s="308" t="str">
        <f t="shared" si="16"/>
        <v xml:space="preserve"> </v>
      </c>
      <c r="K76" s="309"/>
      <c r="L76" s="308" t="str">
        <f t="shared" si="17"/>
        <v xml:space="preserve"> </v>
      </c>
      <c r="M76" s="309"/>
      <c r="N76" s="308" t="str">
        <f t="shared" si="18"/>
        <v xml:space="preserve"> </v>
      </c>
      <c r="O76" s="318"/>
      <c r="P76" s="318"/>
      <c r="Q76" s="318"/>
      <c r="R76" s="318"/>
      <c r="S76" s="318"/>
      <c r="T76" s="318"/>
      <c r="U76" s="318"/>
    </row>
    <row r="77" spans="1:21" s="286" customFormat="1" ht="37.5" x14ac:dyDescent="0.25">
      <c r="A77" s="311">
        <f t="shared" si="20"/>
        <v>71</v>
      </c>
      <c r="B77" s="312" t="s">
        <v>252</v>
      </c>
      <c r="C77" s="311" t="s">
        <v>251</v>
      </c>
      <c r="D77" s="309">
        <f t="shared" si="19"/>
        <v>0</v>
      </c>
      <c r="E77" s="309">
        <f t="shared" si="19"/>
        <v>0</v>
      </c>
      <c r="F77" s="308" t="str">
        <f t="shared" si="14"/>
        <v xml:space="preserve"> </v>
      </c>
      <c r="G77" s="309"/>
      <c r="H77" s="308" t="str">
        <f t="shared" si="15"/>
        <v xml:space="preserve"> </v>
      </c>
      <c r="I77" s="309"/>
      <c r="J77" s="308" t="str">
        <f t="shared" si="16"/>
        <v xml:space="preserve"> </v>
      </c>
      <c r="K77" s="309"/>
      <c r="L77" s="308" t="str">
        <f t="shared" si="17"/>
        <v xml:space="preserve"> </v>
      </c>
      <c r="M77" s="309"/>
      <c r="N77" s="308" t="str">
        <f t="shared" si="18"/>
        <v xml:space="preserve"> </v>
      </c>
      <c r="O77" s="318"/>
      <c r="P77" s="318"/>
      <c r="Q77" s="318"/>
      <c r="R77" s="318"/>
      <c r="S77" s="318"/>
      <c r="T77" s="318"/>
      <c r="U77" s="318"/>
    </row>
    <row r="78" spans="1:21" s="286" customFormat="1" ht="31.5" x14ac:dyDescent="0.25">
      <c r="A78" s="311">
        <f t="shared" si="20"/>
        <v>72</v>
      </c>
      <c r="B78" s="312" t="s">
        <v>250</v>
      </c>
      <c r="C78" s="311" t="s">
        <v>249</v>
      </c>
      <c r="D78" s="309">
        <f t="shared" si="19"/>
        <v>0</v>
      </c>
      <c r="E78" s="309">
        <f t="shared" si="19"/>
        <v>0</v>
      </c>
      <c r="F78" s="308" t="str">
        <f t="shared" si="14"/>
        <v xml:space="preserve"> </v>
      </c>
      <c r="G78" s="309"/>
      <c r="H78" s="308" t="str">
        <f t="shared" si="15"/>
        <v xml:space="preserve"> </v>
      </c>
      <c r="I78" s="309"/>
      <c r="J78" s="308" t="str">
        <f t="shared" si="16"/>
        <v xml:space="preserve"> </v>
      </c>
      <c r="K78" s="309"/>
      <c r="L78" s="308" t="str">
        <f t="shared" si="17"/>
        <v xml:space="preserve"> </v>
      </c>
      <c r="M78" s="309"/>
      <c r="N78" s="308" t="str">
        <f t="shared" si="18"/>
        <v xml:space="preserve"> </v>
      </c>
      <c r="O78" s="318"/>
      <c r="P78" s="318"/>
      <c r="Q78" s="318"/>
      <c r="R78" s="318"/>
      <c r="S78" s="318"/>
      <c r="T78" s="318"/>
      <c r="U78" s="318"/>
    </row>
    <row r="79" spans="1:21" s="303" customFormat="1" ht="56.25" x14ac:dyDescent="0.2">
      <c r="A79" s="306">
        <f t="shared" si="20"/>
        <v>73</v>
      </c>
      <c r="B79" s="307" t="s">
        <v>310</v>
      </c>
      <c r="C79" s="306" t="s">
        <v>309</v>
      </c>
      <c r="D79" s="317">
        <f>D80+D86+D90+D93+D99+D100+D103+D106+D109+D112+D113+D114</f>
        <v>0</v>
      </c>
      <c r="E79" s="317">
        <f>E80+E86+E90+E93+E99+E100+E103+E106+E109+E112+E113+E114</f>
        <v>0</v>
      </c>
      <c r="F79" s="304" t="str">
        <f t="shared" si="14"/>
        <v xml:space="preserve"> </v>
      </c>
      <c r="G79" s="317">
        <f>G80+G86+G90+G93+G99+G100+G103+G106+G109+G112+G113+G114</f>
        <v>0</v>
      </c>
      <c r="H79" s="304" t="str">
        <f t="shared" si="15"/>
        <v xml:space="preserve"> </v>
      </c>
      <c r="I79" s="317">
        <f>I80+I86+I90+I93+I99+I100+I103+I106+I109+I112+I113+I114</f>
        <v>0</v>
      </c>
      <c r="J79" s="304" t="str">
        <f t="shared" si="16"/>
        <v xml:space="preserve"> </v>
      </c>
      <c r="K79" s="317">
        <f>K80+K86+K90+K93+K99+K100+K103+K106+K109+K112+K113+K114</f>
        <v>0</v>
      </c>
      <c r="L79" s="304" t="str">
        <f t="shared" si="17"/>
        <v xml:space="preserve"> </v>
      </c>
      <c r="M79" s="317">
        <f>M80+M86+M90+M93+M99+M100+M103+M106+M109+M112+M113+M114</f>
        <v>0</v>
      </c>
      <c r="N79" s="304" t="str">
        <f t="shared" si="18"/>
        <v xml:space="preserve"> </v>
      </c>
    </row>
    <row r="80" spans="1:21" s="286" customFormat="1" ht="37.5" x14ac:dyDescent="0.25">
      <c r="A80" s="311">
        <f t="shared" si="20"/>
        <v>74</v>
      </c>
      <c r="B80" s="312" t="s">
        <v>308</v>
      </c>
      <c r="C80" s="311" t="s">
        <v>307</v>
      </c>
      <c r="D80" s="309">
        <f>D81+D82+D83+D84+D85</f>
        <v>0</v>
      </c>
      <c r="E80" s="309">
        <f>E81+E82+E83+E84+E85</f>
        <v>0</v>
      </c>
      <c r="F80" s="308" t="str">
        <f t="shared" si="14"/>
        <v xml:space="preserve"> </v>
      </c>
      <c r="G80" s="309">
        <f>G81+G82+G83+G84+G85</f>
        <v>0</v>
      </c>
      <c r="H80" s="308" t="str">
        <f t="shared" si="15"/>
        <v xml:space="preserve"> </v>
      </c>
      <c r="I80" s="309">
        <f>I81+I82+I83+I84+I85</f>
        <v>0</v>
      </c>
      <c r="J80" s="308" t="str">
        <f t="shared" si="16"/>
        <v xml:space="preserve"> </v>
      </c>
      <c r="K80" s="309">
        <f>K81+K82+K83+K84+K85</f>
        <v>0</v>
      </c>
      <c r="L80" s="308" t="str">
        <f t="shared" si="17"/>
        <v xml:space="preserve"> </v>
      </c>
      <c r="M80" s="309">
        <f>M81+M82+M83+M84+M85</f>
        <v>0</v>
      </c>
      <c r="N80" s="308" t="str">
        <f t="shared" si="18"/>
        <v xml:space="preserve"> </v>
      </c>
    </row>
    <row r="81" spans="1:14" s="286" customFormat="1" ht="37.5" x14ac:dyDescent="0.25">
      <c r="A81" s="299">
        <f t="shared" si="20"/>
        <v>75</v>
      </c>
      <c r="B81" s="316" t="s">
        <v>258</v>
      </c>
      <c r="C81" s="299" t="s">
        <v>306</v>
      </c>
      <c r="D81" s="310"/>
      <c r="E81" s="310"/>
      <c r="F81" s="313" t="str">
        <f t="shared" si="14"/>
        <v xml:space="preserve"> </v>
      </c>
      <c r="G81" s="314">
        <f>G45*G9</f>
        <v>0</v>
      </c>
      <c r="H81" s="313" t="str">
        <f t="shared" si="15"/>
        <v xml:space="preserve"> </v>
      </c>
      <c r="I81" s="314">
        <f>I45*I9</f>
        <v>0</v>
      </c>
      <c r="J81" s="313" t="str">
        <f t="shared" si="16"/>
        <v xml:space="preserve"> </v>
      </c>
      <c r="K81" s="314">
        <f>K45*K9</f>
        <v>0</v>
      </c>
      <c r="L81" s="313" t="str">
        <f t="shared" si="17"/>
        <v xml:space="preserve"> </v>
      </c>
      <c r="M81" s="314">
        <f>M45*M9</f>
        <v>0</v>
      </c>
      <c r="N81" s="313" t="str">
        <f t="shared" si="18"/>
        <v xml:space="preserve"> </v>
      </c>
    </row>
    <row r="82" spans="1:14" s="286" customFormat="1" ht="56.25" x14ac:dyDescent="0.25">
      <c r="A82" s="299">
        <f t="shared" si="20"/>
        <v>76</v>
      </c>
      <c r="B82" s="316" t="s">
        <v>284</v>
      </c>
      <c r="C82" s="299" t="s">
        <v>305</v>
      </c>
      <c r="D82" s="310"/>
      <c r="E82" s="310"/>
      <c r="F82" s="313" t="str">
        <f t="shared" si="14"/>
        <v xml:space="preserve"> </v>
      </c>
      <c r="G82" s="314">
        <f>G46*G10</f>
        <v>0</v>
      </c>
      <c r="H82" s="313" t="str">
        <f t="shared" si="15"/>
        <v xml:space="preserve"> </v>
      </c>
      <c r="I82" s="314">
        <f>I46*I10</f>
        <v>0</v>
      </c>
      <c r="J82" s="313" t="str">
        <f t="shared" si="16"/>
        <v xml:space="preserve"> </v>
      </c>
      <c r="K82" s="314">
        <f>K46*K10</f>
        <v>0</v>
      </c>
      <c r="L82" s="313" t="str">
        <f t="shared" si="17"/>
        <v xml:space="preserve"> </v>
      </c>
      <c r="M82" s="314">
        <f>M46*M10</f>
        <v>0</v>
      </c>
      <c r="N82" s="313" t="str">
        <f t="shared" si="18"/>
        <v xml:space="preserve"> </v>
      </c>
    </row>
    <row r="83" spans="1:14" s="286" customFormat="1" ht="56.25" x14ac:dyDescent="0.25">
      <c r="A83" s="299">
        <f t="shared" si="20"/>
        <v>77</v>
      </c>
      <c r="B83" s="316" t="s">
        <v>282</v>
      </c>
      <c r="C83" s="299" t="s">
        <v>304</v>
      </c>
      <c r="D83" s="310"/>
      <c r="E83" s="310"/>
      <c r="F83" s="313" t="str">
        <f t="shared" si="14"/>
        <v xml:space="preserve"> </v>
      </c>
      <c r="G83" s="314">
        <f>G47*G11</f>
        <v>0</v>
      </c>
      <c r="H83" s="313" t="str">
        <f t="shared" si="15"/>
        <v xml:space="preserve"> </v>
      </c>
      <c r="I83" s="314">
        <f>I47*I11</f>
        <v>0</v>
      </c>
      <c r="J83" s="313" t="str">
        <f t="shared" si="16"/>
        <v xml:space="preserve"> </v>
      </c>
      <c r="K83" s="314">
        <f>K47*K11</f>
        <v>0</v>
      </c>
      <c r="L83" s="313" t="str">
        <f t="shared" si="17"/>
        <v xml:space="preserve"> </v>
      </c>
      <c r="M83" s="314">
        <f>M47*M11</f>
        <v>0</v>
      </c>
      <c r="N83" s="313" t="str">
        <f t="shared" si="18"/>
        <v xml:space="preserve"> </v>
      </c>
    </row>
    <row r="84" spans="1:14" s="286" customFormat="1" ht="56.25" x14ac:dyDescent="0.25">
      <c r="A84" s="299">
        <f t="shared" si="20"/>
        <v>78</v>
      </c>
      <c r="B84" s="316" t="s">
        <v>280</v>
      </c>
      <c r="C84" s="299" t="s">
        <v>303</v>
      </c>
      <c r="D84" s="310"/>
      <c r="E84" s="310"/>
      <c r="F84" s="313" t="str">
        <f t="shared" si="14"/>
        <v xml:space="preserve"> </v>
      </c>
      <c r="G84" s="314">
        <f>G48*G12</f>
        <v>0</v>
      </c>
      <c r="H84" s="313" t="str">
        <f t="shared" si="15"/>
        <v xml:space="preserve"> </v>
      </c>
      <c r="I84" s="314">
        <f>I48*I12</f>
        <v>0</v>
      </c>
      <c r="J84" s="313" t="str">
        <f t="shared" si="16"/>
        <v xml:space="preserve"> </v>
      </c>
      <c r="K84" s="314">
        <f>K48*K12</f>
        <v>0</v>
      </c>
      <c r="L84" s="313" t="str">
        <f t="shared" si="17"/>
        <v xml:space="preserve"> </v>
      </c>
      <c r="M84" s="314">
        <f>M48*M12</f>
        <v>0</v>
      </c>
      <c r="N84" s="313" t="str">
        <f t="shared" si="18"/>
        <v xml:space="preserve"> </v>
      </c>
    </row>
    <row r="85" spans="1:14" s="286" customFormat="1" ht="31.5" x14ac:dyDescent="0.25">
      <c r="A85" s="299">
        <f t="shared" si="20"/>
        <v>79</v>
      </c>
      <c r="B85" s="316" t="s">
        <v>278</v>
      </c>
      <c r="C85" s="299" t="s">
        <v>302</v>
      </c>
      <c r="D85" s="310"/>
      <c r="E85" s="310"/>
      <c r="F85" s="313" t="str">
        <f t="shared" si="14"/>
        <v xml:space="preserve"> </v>
      </c>
      <c r="G85" s="314">
        <f>G49*G13</f>
        <v>0</v>
      </c>
      <c r="H85" s="313" t="str">
        <f t="shared" si="15"/>
        <v xml:space="preserve"> </v>
      </c>
      <c r="I85" s="314">
        <f>I49*I13</f>
        <v>0</v>
      </c>
      <c r="J85" s="313" t="str">
        <f t="shared" si="16"/>
        <v xml:space="preserve"> </v>
      </c>
      <c r="K85" s="314">
        <f>K49*K13</f>
        <v>0</v>
      </c>
      <c r="L85" s="313" t="str">
        <f t="shared" si="17"/>
        <v xml:space="preserve"> </v>
      </c>
      <c r="M85" s="314">
        <f>M49*M13</f>
        <v>0</v>
      </c>
      <c r="N85" s="313" t="str">
        <f t="shared" si="18"/>
        <v xml:space="preserve"> </v>
      </c>
    </row>
    <row r="86" spans="1:14" s="286" customFormat="1" ht="37.5" x14ac:dyDescent="0.25">
      <c r="A86" s="311">
        <f t="shared" si="20"/>
        <v>80</v>
      </c>
      <c r="B86" s="312" t="s">
        <v>301</v>
      </c>
      <c r="C86" s="311" t="s">
        <v>300</v>
      </c>
      <c r="D86" s="309">
        <f>D87+D88+D89</f>
        <v>0</v>
      </c>
      <c r="E86" s="309">
        <f>E87+E88+E89</f>
        <v>0</v>
      </c>
      <c r="F86" s="308" t="str">
        <f t="shared" si="14"/>
        <v xml:space="preserve"> </v>
      </c>
      <c r="G86" s="309">
        <f>G87+G88+G89</f>
        <v>0</v>
      </c>
      <c r="H86" s="308" t="str">
        <f t="shared" si="15"/>
        <v xml:space="preserve"> </v>
      </c>
      <c r="I86" s="309">
        <f>I87+I88+I89</f>
        <v>0</v>
      </c>
      <c r="J86" s="308" t="str">
        <f t="shared" si="16"/>
        <v xml:space="preserve"> </v>
      </c>
      <c r="K86" s="309">
        <f>K87+K88+K89</f>
        <v>0</v>
      </c>
      <c r="L86" s="308" t="str">
        <f t="shared" si="17"/>
        <v xml:space="preserve"> </v>
      </c>
      <c r="M86" s="309">
        <f>M87+M88+M89</f>
        <v>0</v>
      </c>
      <c r="N86" s="308" t="str">
        <f t="shared" si="18"/>
        <v xml:space="preserve"> </v>
      </c>
    </row>
    <row r="87" spans="1:14" s="286" customFormat="1" ht="37.5" x14ac:dyDescent="0.25">
      <c r="A87" s="299">
        <f t="shared" si="20"/>
        <v>81</v>
      </c>
      <c r="B87" s="316" t="s">
        <v>299</v>
      </c>
      <c r="C87" s="299" t="s">
        <v>298</v>
      </c>
      <c r="D87" s="310"/>
      <c r="E87" s="310"/>
      <c r="F87" s="313" t="str">
        <f t="shared" si="14"/>
        <v xml:space="preserve"> </v>
      </c>
      <c r="G87" s="314">
        <f>G51*G15</f>
        <v>0</v>
      </c>
      <c r="H87" s="313" t="str">
        <f t="shared" si="15"/>
        <v xml:space="preserve"> </v>
      </c>
      <c r="I87" s="314">
        <f>I51*I15</f>
        <v>0</v>
      </c>
      <c r="J87" s="313" t="str">
        <f t="shared" si="16"/>
        <v xml:space="preserve"> </v>
      </c>
      <c r="K87" s="314">
        <f>K51*K15</f>
        <v>0</v>
      </c>
      <c r="L87" s="313" t="str">
        <f t="shared" si="17"/>
        <v xml:space="preserve"> </v>
      </c>
      <c r="M87" s="314">
        <f>M51*M15</f>
        <v>0</v>
      </c>
      <c r="N87" s="313" t="str">
        <f t="shared" si="18"/>
        <v xml:space="preserve"> </v>
      </c>
    </row>
    <row r="88" spans="1:14" s="286" customFormat="1" ht="37.5" x14ac:dyDescent="0.25">
      <c r="A88" s="299">
        <f t="shared" si="20"/>
        <v>82</v>
      </c>
      <c r="B88" s="316" t="s">
        <v>297</v>
      </c>
      <c r="C88" s="299" t="s">
        <v>296</v>
      </c>
      <c r="D88" s="310"/>
      <c r="E88" s="310"/>
      <c r="F88" s="313" t="str">
        <f t="shared" si="14"/>
        <v xml:space="preserve"> </v>
      </c>
      <c r="G88" s="314">
        <f>G52*G16</f>
        <v>0</v>
      </c>
      <c r="H88" s="313" t="str">
        <f t="shared" si="15"/>
        <v xml:space="preserve"> </v>
      </c>
      <c r="I88" s="314">
        <f>I52*I16</f>
        <v>0</v>
      </c>
      <c r="J88" s="313" t="str">
        <f t="shared" si="16"/>
        <v xml:space="preserve"> </v>
      </c>
      <c r="K88" s="314">
        <f>K52*K16</f>
        <v>0</v>
      </c>
      <c r="L88" s="313" t="str">
        <f t="shared" si="17"/>
        <v xml:space="preserve"> </v>
      </c>
      <c r="M88" s="314">
        <f>M52*M16</f>
        <v>0</v>
      </c>
      <c r="N88" s="313" t="str">
        <f t="shared" si="18"/>
        <v xml:space="preserve"> </v>
      </c>
    </row>
    <row r="89" spans="1:14" s="286" customFormat="1" ht="31.5" x14ac:dyDescent="0.25">
      <c r="A89" s="299">
        <f t="shared" si="20"/>
        <v>83</v>
      </c>
      <c r="B89" s="316" t="s">
        <v>295</v>
      </c>
      <c r="C89" s="299" t="s">
        <v>294</v>
      </c>
      <c r="D89" s="310"/>
      <c r="E89" s="310"/>
      <c r="F89" s="313" t="str">
        <f t="shared" si="14"/>
        <v xml:space="preserve"> </v>
      </c>
      <c r="G89" s="314">
        <f>G53*G17</f>
        <v>0</v>
      </c>
      <c r="H89" s="313" t="str">
        <f t="shared" si="15"/>
        <v xml:space="preserve"> </v>
      </c>
      <c r="I89" s="314">
        <f>I53*I17</f>
        <v>0</v>
      </c>
      <c r="J89" s="313" t="str">
        <f t="shared" si="16"/>
        <v xml:space="preserve"> </v>
      </c>
      <c r="K89" s="314">
        <f>K53*K17</f>
        <v>0</v>
      </c>
      <c r="L89" s="313" t="str">
        <f t="shared" si="17"/>
        <v xml:space="preserve"> </v>
      </c>
      <c r="M89" s="314">
        <f>M53*M17</f>
        <v>0</v>
      </c>
      <c r="N89" s="313" t="str">
        <f t="shared" si="18"/>
        <v xml:space="preserve"> </v>
      </c>
    </row>
    <row r="90" spans="1:14" s="286" customFormat="1" ht="31.5" x14ac:dyDescent="0.25">
      <c r="A90" s="311">
        <f t="shared" si="20"/>
        <v>84</v>
      </c>
      <c r="B90" s="312" t="s">
        <v>293</v>
      </c>
      <c r="C90" s="311" t="s">
        <v>292</v>
      </c>
      <c r="D90" s="309">
        <f>D91+D92</f>
        <v>0</v>
      </c>
      <c r="E90" s="309">
        <f>E91+E92</f>
        <v>0</v>
      </c>
      <c r="F90" s="308" t="str">
        <f t="shared" si="14"/>
        <v xml:space="preserve"> </v>
      </c>
      <c r="G90" s="309">
        <f>G91+G92</f>
        <v>0</v>
      </c>
      <c r="H90" s="308" t="str">
        <f t="shared" si="15"/>
        <v xml:space="preserve"> </v>
      </c>
      <c r="I90" s="309">
        <f>I91+I92</f>
        <v>0</v>
      </c>
      <c r="J90" s="308" t="str">
        <f t="shared" si="16"/>
        <v xml:space="preserve"> </v>
      </c>
      <c r="K90" s="309">
        <f>K91+K92</f>
        <v>0</v>
      </c>
      <c r="L90" s="308" t="str">
        <f t="shared" si="17"/>
        <v xml:space="preserve"> </v>
      </c>
      <c r="M90" s="309">
        <f>M91+M92</f>
        <v>0</v>
      </c>
      <c r="N90" s="308" t="str">
        <f t="shared" si="18"/>
        <v xml:space="preserve"> </v>
      </c>
    </row>
    <row r="91" spans="1:14" s="286" customFormat="1" ht="37.5" x14ac:dyDescent="0.25">
      <c r="A91" s="299">
        <f t="shared" si="20"/>
        <v>85</v>
      </c>
      <c r="B91" s="316" t="s">
        <v>291</v>
      </c>
      <c r="C91" s="299" t="s">
        <v>290</v>
      </c>
      <c r="D91" s="310"/>
      <c r="E91" s="310"/>
      <c r="F91" s="313" t="str">
        <f t="shared" si="14"/>
        <v xml:space="preserve"> </v>
      </c>
      <c r="G91" s="314">
        <f>G55*G19</f>
        <v>0</v>
      </c>
      <c r="H91" s="313" t="str">
        <f t="shared" si="15"/>
        <v xml:space="preserve"> </v>
      </c>
      <c r="I91" s="314">
        <f>I55*I19</f>
        <v>0</v>
      </c>
      <c r="J91" s="313" t="str">
        <f t="shared" si="16"/>
        <v xml:space="preserve"> </v>
      </c>
      <c r="K91" s="314">
        <f>K55*K19</f>
        <v>0</v>
      </c>
      <c r="L91" s="313" t="str">
        <f t="shared" si="17"/>
        <v xml:space="preserve"> </v>
      </c>
      <c r="M91" s="314">
        <f>M55*M19</f>
        <v>0</v>
      </c>
      <c r="N91" s="313" t="str">
        <f t="shared" si="18"/>
        <v xml:space="preserve"> </v>
      </c>
    </row>
    <row r="92" spans="1:14" s="286" customFormat="1" ht="31.5" x14ac:dyDescent="0.25">
      <c r="A92" s="299">
        <f t="shared" si="20"/>
        <v>86</v>
      </c>
      <c r="B92" s="316" t="s">
        <v>289</v>
      </c>
      <c r="C92" s="299" t="s">
        <v>288</v>
      </c>
      <c r="D92" s="310"/>
      <c r="E92" s="310"/>
      <c r="F92" s="313" t="str">
        <f t="shared" si="14"/>
        <v xml:space="preserve"> </v>
      </c>
      <c r="G92" s="314">
        <f>G56*G20</f>
        <v>0</v>
      </c>
      <c r="H92" s="313" t="str">
        <f t="shared" si="15"/>
        <v xml:space="preserve"> </v>
      </c>
      <c r="I92" s="314">
        <f>I56*I20</f>
        <v>0</v>
      </c>
      <c r="J92" s="313" t="str">
        <f t="shared" si="16"/>
        <v xml:space="preserve"> </v>
      </c>
      <c r="K92" s="314">
        <f>K56*K20</f>
        <v>0</v>
      </c>
      <c r="L92" s="313" t="str">
        <f t="shared" si="17"/>
        <v xml:space="preserve"> </v>
      </c>
      <c r="M92" s="314">
        <f>M56*M20</f>
        <v>0</v>
      </c>
      <c r="N92" s="313" t="str">
        <f t="shared" si="18"/>
        <v xml:space="preserve"> </v>
      </c>
    </row>
    <row r="93" spans="1:14" s="286" customFormat="1" ht="37.5" x14ac:dyDescent="0.25">
      <c r="A93" s="311">
        <f t="shared" si="20"/>
        <v>87</v>
      </c>
      <c r="B93" s="312" t="s">
        <v>287</v>
      </c>
      <c r="C93" s="311" t="s">
        <v>286</v>
      </c>
      <c r="D93" s="309">
        <f>D94+D95+D96+D97+D98</f>
        <v>0</v>
      </c>
      <c r="E93" s="309">
        <f>E94+E95+E96+E97+E98</f>
        <v>0</v>
      </c>
      <c r="F93" s="308" t="str">
        <f t="shared" si="14"/>
        <v xml:space="preserve"> </v>
      </c>
      <c r="G93" s="309">
        <f>G94+G95+G96+G97+G98</f>
        <v>0</v>
      </c>
      <c r="H93" s="308" t="str">
        <f t="shared" si="15"/>
        <v xml:space="preserve"> </v>
      </c>
      <c r="I93" s="309">
        <f>I94+I95+I96+I97+I98</f>
        <v>0</v>
      </c>
      <c r="J93" s="308" t="str">
        <f t="shared" si="16"/>
        <v xml:space="preserve"> </v>
      </c>
      <c r="K93" s="309">
        <f>K94+K95+K96+K97+K98</f>
        <v>0</v>
      </c>
      <c r="L93" s="308" t="str">
        <f t="shared" si="17"/>
        <v xml:space="preserve"> </v>
      </c>
      <c r="M93" s="309">
        <f>M94+M95+M96+M97+M98</f>
        <v>0</v>
      </c>
      <c r="N93" s="308" t="str">
        <f t="shared" si="18"/>
        <v xml:space="preserve"> </v>
      </c>
    </row>
    <row r="94" spans="1:14" s="286" customFormat="1" ht="37.5" x14ac:dyDescent="0.25">
      <c r="A94" s="299">
        <f t="shared" si="20"/>
        <v>88</v>
      </c>
      <c r="B94" s="316" t="s">
        <v>258</v>
      </c>
      <c r="C94" s="299" t="s">
        <v>285</v>
      </c>
      <c r="D94" s="310"/>
      <c r="E94" s="310"/>
      <c r="F94" s="313" t="str">
        <f t="shared" si="14"/>
        <v xml:space="preserve"> </v>
      </c>
      <c r="G94" s="314">
        <f t="shared" ref="G94:G99" si="21">G58*G22</f>
        <v>0</v>
      </c>
      <c r="H94" s="313" t="str">
        <f t="shared" si="15"/>
        <v xml:space="preserve"> </v>
      </c>
      <c r="I94" s="314">
        <f t="shared" ref="I94:I99" si="22">I58*I22</f>
        <v>0</v>
      </c>
      <c r="J94" s="313" t="str">
        <f t="shared" si="16"/>
        <v xml:space="preserve"> </v>
      </c>
      <c r="K94" s="314">
        <f t="shared" ref="K94:K99" si="23">K58*K22</f>
        <v>0</v>
      </c>
      <c r="L94" s="313" t="str">
        <f t="shared" si="17"/>
        <v xml:space="preserve"> </v>
      </c>
      <c r="M94" s="314">
        <f t="shared" ref="M94:M99" si="24">M58*M22</f>
        <v>0</v>
      </c>
      <c r="N94" s="313" t="str">
        <f t="shared" si="18"/>
        <v xml:space="preserve"> </v>
      </c>
    </row>
    <row r="95" spans="1:14" s="286" customFormat="1" ht="56.25" x14ac:dyDescent="0.25">
      <c r="A95" s="299">
        <f t="shared" si="20"/>
        <v>89</v>
      </c>
      <c r="B95" s="316" t="s">
        <v>284</v>
      </c>
      <c r="C95" s="299" t="s">
        <v>283</v>
      </c>
      <c r="D95" s="310"/>
      <c r="E95" s="310"/>
      <c r="F95" s="313" t="str">
        <f t="shared" si="14"/>
        <v xml:space="preserve"> </v>
      </c>
      <c r="G95" s="314">
        <f t="shared" si="21"/>
        <v>0</v>
      </c>
      <c r="H95" s="313" t="str">
        <f t="shared" si="15"/>
        <v xml:space="preserve"> </v>
      </c>
      <c r="I95" s="314">
        <f t="shared" si="22"/>
        <v>0</v>
      </c>
      <c r="J95" s="313" t="str">
        <f t="shared" si="16"/>
        <v xml:space="preserve"> </v>
      </c>
      <c r="K95" s="314">
        <f t="shared" si="23"/>
        <v>0</v>
      </c>
      <c r="L95" s="313" t="str">
        <f t="shared" si="17"/>
        <v xml:space="preserve"> </v>
      </c>
      <c r="M95" s="314">
        <f t="shared" si="24"/>
        <v>0</v>
      </c>
      <c r="N95" s="313" t="str">
        <f t="shared" si="18"/>
        <v xml:space="preserve"> </v>
      </c>
    </row>
    <row r="96" spans="1:14" s="286" customFormat="1" ht="56.25" x14ac:dyDescent="0.25">
      <c r="A96" s="299">
        <f t="shared" si="20"/>
        <v>90</v>
      </c>
      <c r="B96" s="316" t="s">
        <v>282</v>
      </c>
      <c r="C96" s="299" t="s">
        <v>281</v>
      </c>
      <c r="D96" s="310"/>
      <c r="E96" s="310"/>
      <c r="F96" s="313" t="str">
        <f t="shared" si="14"/>
        <v xml:space="preserve"> </v>
      </c>
      <c r="G96" s="314">
        <f t="shared" si="21"/>
        <v>0</v>
      </c>
      <c r="H96" s="313" t="str">
        <f t="shared" si="15"/>
        <v xml:space="preserve"> </v>
      </c>
      <c r="I96" s="314">
        <f t="shared" si="22"/>
        <v>0</v>
      </c>
      <c r="J96" s="313" t="str">
        <f t="shared" si="16"/>
        <v xml:space="preserve"> </v>
      </c>
      <c r="K96" s="314">
        <f t="shared" si="23"/>
        <v>0</v>
      </c>
      <c r="L96" s="313" t="str">
        <f t="shared" si="17"/>
        <v xml:space="preserve"> </v>
      </c>
      <c r="M96" s="314">
        <f t="shared" si="24"/>
        <v>0</v>
      </c>
      <c r="N96" s="313" t="str">
        <f t="shared" si="18"/>
        <v xml:space="preserve"> </v>
      </c>
    </row>
    <row r="97" spans="1:14" s="286" customFormat="1" ht="56.25" x14ac:dyDescent="0.25">
      <c r="A97" s="299">
        <f t="shared" si="20"/>
        <v>91</v>
      </c>
      <c r="B97" s="316" t="s">
        <v>280</v>
      </c>
      <c r="C97" s="299" t="s">
        <v>279</v>
      </c>
      <c r="D97" s="310"/>
      <c r="E97" s="310"/>
      <c r="F97" s="313" t="str">
        <f t="shared" si="14"/>
        <v xml:space="preserve"> </v>
      </c>
      <c r="G97" s="314">
        <f t="shared" si="21"/>
        <v>0</v>
      </c>
      <c r="H97" s="313" t="str">
        <f t="shared" si="15"/>
        <v xml:space="preserve"> </v>
      </c>
      <c r="I97" s="314">
        <f t="shared" si="22"/>
        <v>0</v>
      </c>
      <c r="J97" s="313" t="str">
        <f t="shared" si="16"/>
        <v xml:space="preserve"> </v>
      </c>
      <c r="K97" s="314">
        <f t="shared" si="23"/>
        <v>0</v>
      </c>
      <c r="L97" s="313" t="str">
        <f t="shared" si="17"/>
        <v xml:space="preserve"> </v>
      </c>
      <c r="M97" s="314">
        <f t="shared" si="24"/>
        <v>0</v>
      </c>
      <c r="N97" s="313" t="str">
        <f t="shared" si="18"/>
        <v xml:space="preserve"> </v>
      </c>
    </row>
    <row r="98" spans="1:14" s="286" customFormat="1" ht="31.5" x14ac:dyDescent="0.25">
      <c r="A98" s="299">
        <f t="shared" si="20"/>
        <v>92</v>
      </c>
      <c r="B98" s="316" t="s">
        <v>278</v>
      </c>
      <c r="C98" s="299" t="s">
        <v>277</v>
      </c>
      <c r="D98" s="310"/>
      <c r="E98" s="310"/>
      <c r="F98" s="313" t="str">
        <f t="shared" si="14"/>
        <v xml:space="preserve"> </v>
      </c>
      <c r="G98" s="314">
        <f t="shared" si="21"/>
        <v>0</v>
      </c>
      <c r="H98" s="313" t="str">
        <f t="shared" si="15"/>
        <v xml:space="preserve"> </v>
      </c>
      <c r="I98" s="314">
        <f t="shared" si="22"/>
        <v>0</v>
      </c>
      <c r="J98" s="313" t="str">
        <f t="shared" si="16"/>
        <v xml:space="preserve"> </v>
      </c>
      <c r="K98" s="314">
        <f t="shared" si="23"/>
        <v>0</v>
      </c>
      <c r="L98" s="313" t="str">
        <f t="shared" si="17"/>
        <v xml:space="preserve"> </v>
      </c>
      <c r="M98" s="314">
        <f t="shared" si="24"/>
        <v>0</v>
      </c>
      <c r="N98" s="313" t="str">
        <f t="shared" si="18"/>
        <v xml:space="preserve"> </v>
      </c>
    </row>
    <row r="99" spans="1:14" s="286" customFormat="1" ht="56.25" x14ac:dyDescent="0.25">
      <c r="A99" s="311">
        <f t="shared" si="20"/>
        <v>93</v>
      </c>
      <c r="B99" s="312" t="s">
        <v>276</v>
      </c>
      <c r="C99" s="311" t="s">
        <v>275</v>
      </c>
      <c r="D99" s="310"/>
      <c r="E99" s="310"/>
      <c r="F99" s="308" t="str">
        <f t="shared" si="14"/>
        <v xml:space="preserve"> </v>
      </c>
      <c r="G99" s="309">
        <f t="shared" si="21"/>
        <v>0</v>
      </c>
      <c r="H99" s="308" t="str">
        <f t="shared" si="15"/>
        <v xml:space="preserve"> </v>
      </c>
      <c r="I99" s="309">
        <f t="shared" si="22"/>
        <v>0</v>
      </c>
      <c r="J99" s="308" t="str">
        <f t="shared" si="16"/>
        <v xml:space="preserve"> </v>
      </c>
      <c r="K99" s="309">
        <f t="shared" si="23"/>
        <v>0</v>
      </c>
      <c r="L99" s="308" t="str">
        <f t="shared" si="17"/>
        <v xml:space="preserve"> </v>
      </c>
      <c r="M99" s="309">
        <f t="shared" si="24"/>
        <v>0</v>
      </c>
      <c r="N99" s="308" t="str">
        <f t="shared" si="18"/>
        <v xml:space="preserve"> </v>
      </c>
    </row>
    <row r="100" spans="1:14" s="286" customFormat="1" ht="37.5" x14ac:dyDescent="0.25">
      <c r="A100" s="311">
        <f t="shared" si="20"/>
        <v>94</v>
      </c>
      <c r="B100" s="312" t="s">
        <v>274</v>
      </c>
      <c r="C100" s="311" t="s">
        <v>273</v>
      </c>
      <c r="D100" s="309">
        <f>D101+D102</f>
        <v>0</v>
      </c>
      <c r="E100" s="309">
        <f>E101+E102</f>
        <v>0</v>
      </c>
      <c r="F100" s="308" t="str">
        <f t="shared" si="14"/>
        <v xml:space="preserve"> </v>
      </c>
      <c r="G100" s="309">
        <f>G101+G102</f>
        <v>0</v>
      </c>
      <c r="H100" s="308" t="str">
        <f t="shared" si="15"/>
        <v xml:space="preserve"> </v>
      </c>
      <c r="I100" s="309">
        <f>I101+I102</f>
        <v>0</v>
      </c>
      <c r="J100" s="308" t="str">
        <f t="shared" si="16"/>
        <v xml:space="preserve"> </v>
      </c>
      <c r="K100" s="309">
        <f>K101+K102</f>
        <v>0</v>
      </c>
      <c r="L100" s="308" t="str">
        <f t="shared" si="17"/>
        <v xml:space="preserve"> </v>
      </c>
      <c r="M100" s="309">
        <f>M101+M102</f>
        <v>0</v>
      </c>
      <c r="N100" s="308" t="str">
        <f t="shared" si="18"/>
        <v xml:space="preserve"> </v>
      </c>
    </row>
    <row r="101" spans="1:14" s="286" customFormat="1" ht="37.5" x14ac:dyDescent="0.25">
      <c r="A101" s="299">
        <f t="shared" si="20"/>
        <v>95</v>
      </c>
      <c r="B101" s="316" t="s">
        <v>272</v>
      </c>
      <c r="C101" s="299" t="s">
        <v>271</v>
      </c>
      <c r="D101" s="310"/>
      <c r="E101" s="310"/>
      <c r="F101" s="313" t="str">
        <f t="shared" si="14"/>
        <v xml:space="preserve"> </v>
      </c>
      <c r="G101" s="314">
        <f>G65*G29</f>
        <v>0</v>
      </c>
      <c r="H101" s="313" t="str">
        <f t="shared" si="15"/>
        <v xml:space="preserve"> </v>
      </c>
      <c r="I101" s="314">
        <f>I65*I29</f>
        <v>0</v>
      </c>
      <c r="J101" s="313" t="str">
        <f t="shared" si="16"/>
        <v xml:space="preserve"> </v>
      </c>
      <c r="K101" s="314">
        <f>K65*K29</f>
        <v>0</v>
      </c>
      <c r="L101" s="313" t="str">
        <f t="shared" si="17"/>
        <v xml:space="preserve"> </v>
      </c>
      <c r="M101" s="314">
        <f>M65*M29</f>
        <v>0</v>
      </c>
      <c r="N101" s="313" t="str">
        <f t="shared" si="18"/>
        <v xml:space="preserve"> </v>
      </c>
    </row>
    <row r="102" spans="1:14" s="286" customFormat="1" ht="31.5" x14ac:dyDescent="0.25">
      <c r="A102" s="299">
        <f t="shared" si="20"/>
        <v>96</v>
      </c>
      <c r="B102" s="316" t="s">
        <v>270</v>
      </c>
      <c r="C102" s="299" t="s">
        <v>269</v>
      </c>
      <c r="D102" s="310"/>
      <c r="E102" s="310"/>
      <c r="F102" s="313" t="str">
        <f t="shared" si="14"/>
        <v xml:space="preserve"> </v>
      </c>
      <c r="G102" s="314">
        <f>G66*G30</f>
        <v>0</v>
      </c>
      <c r="H102" s="313" t="str">
        <f t="shared" si="15"/>
        <v xml:space="preserve"> </v>
      </c>
      <c r="I102" s="314">
        <f>I66*I30</f>
        <v>0</v>
      </c>
      <c r="J102" s="313" t="str">
        <f t="shared" si="16"/>
        <v xml:space="preserve"> </v>
      </c>
      <c r="K102" s="314">
        <f>K66*K30</f>
        <v>0</v>
      </c>
      <c r="L102" s="313" t="str">
        <f t="shared" si="17"/>
        <v xml:space="preserve"> </v>
      </c>
      <c r="M102" s="314">
        <f>M66*M30</f>
        <v>0</v>
      </c>
      <c r="N102" s="313" t="str">
        <f t="shared" si="18"/>
        <v xml:space="preserve"> </v>
      </c>
    </row>
    <row r="103" spans="1:14" s="286" customFormat="1" ht="56.25" x14ac:dyDescent="0.25">
      <c r="A103" s="311">
        <f t="shared" si="20"/>
        <v>97</v>
      </c>
      <c r="B103" s="312" t="s">
        <v>268</v>
      </c>
      <c r="C103" s="311" t="s">
        <v>267</v>
      </c>
      <c r="D103" s="309">
        <f>D104+D105</f>
        <v>0</v>
      </c>
      <c r="E103" s="309">
        <f>E104+E105</f>
        <v>0</v>
      </c>
      <c r="F103" s="308" t="str">
        <f t="shared" ref="F103:F134" si="25">IF(D103=0," ",E103/D103*100)</f>
        <v xml:space="preserve"> </v>
      </c>
      <c r="G103" s="309">
        <f>G104+G105</f>
        <v>0</v>
      </c>
      <c r="H103" s="308" t="str">
        <f t="shared" ref="H103:H134" si="26">IF(E103=0," ",G103/E103*100)</f>
        <v xml:space="preserve"> </v>
      </c>
      <c r="I103" s="309">
        <f>I104+I105</f>
        <v>0</v>
      </c>
      <c r="J103" s="308" t="str">
        <f t="shared" ref="J103:J134" si="27">IF(G103=0," ",I103/G103*100)</f>
        <v xml:space="preserve"> </v>
      </c>
      <c r="K103" s="309">
        <f>K104+K105</f>
        <v>0</v>
      </c>
      <c r="L103" s="308" t="str">
        <f t="shared" ref="L103:L134" si="28">IF(I103=0," ",K103/I103*100)</f>
        <v xml:space="preserve"> </v>
      </c>
      <c r="M103" s="309">
        <f>M104+M105</f>
        <v>0</v>
      </c>
      <c r="N103" s="308" t="str">
        <f t="shared" ref="N103:N134" si="29">IF(K103=0," ",M103/K103*100)</f>
        <v xml:space="preserve"> </v>
      </c>
    </row>
    <row r="104" spans="1:14" s="286" customFormat="1" ht="37.5" x14ac:dyDescent="0.25">
      <c r="A104" s="299">
        <f t="shared" si="20"/>
        <v>98</v>
      </c>
      <c r="B104" s="316" t="s">
        <v>258</v>
      </c>
      <c r="C104" s="299" t="s">
        <v>266</v>
      </c>
      <c r="D104" s="310"/>
      <c r="E104" s="310"/>
      <c r="F104" s="313" t="str">
        <f t="shared" si="25"/>
        <v xml:space="preserve"> </v>
      </c>
      <c r="G104" s="314">
        <f>G68*G32</f>
        <v>0</v>
      </c>
      <c r="H104" s="313" t="str">
        <f t="shared" si="26"/>
        <v xml:space="preserve"> </v>
      </c>
      <c r="I104" s="314">
        <f>I68*I32</f>
        <v>0</v>
      </c>
      <c r="J104" s="313" t="str">
        <f t="shared" si="27"/>
        <v xml:space="preserve"> </v>
      </c>
      <c r="K104" s="314">
        <f>K68*K32</f>
        <v>0</v>
      </c>
      <c r="L104" s="313" t="str">
        <f t="shared" si="28"/>
        <v xml:space="preserve"> </v>
      </c>
      <c r="M104" s="314">
        <f>M68*M32</f>
        <v>0</v>
      </c>
      <c r="N104" s="313" t="str">
        <f t="shared" si="29"/>
        <v xml:space="preserve"> </v>
      </c>
    </row>
    <row r="105" spans="1:14" s="286" customFormat="1" ht="31.5" x14ac:dyDescent="0.25">
      <c r="A105" s="299">
        <f t="shared" si="20"/>
        <v>99</v>
      </c>
      <c r="B105" s="316" t="s">
        <v>256</v>
      </c>
      <c r="C105" s="299" t="s">
        <v>265</v>
      </c>
      <c r="D105" s="310"/>
      <c r="E105" s="310"/>
      <c r="F105" s="313" t="str">
        <f t="shared" si="25"/>
        <v xml:space="preserve"> </v>
      </c>
      <c r="G105" s="314">
        <f>G69*G33</f>
        <v>0</v>
      </c>
      <c r="H105" s="313" t="str">
        <f t="shared" si="26"/>
        <v xml:space="preserve"> </v>
      </c>
      <c r="I105" s="314">
        <f>I69*I33</f>
        <v>0</v>
      </c>
      <c r="J105" s="313" t="str">
        <f t="shared" si="27"/>
        <v xml:space="preserve"> </v>
      </c>
      <c r="K105" s="314">
        <f>K69*K33</f>
        <v>0</v>
      </c>
      <c r="L105" s="313" t="str">
        <f t="shared" si="28"/>
        <v xml:space="preserve"> </v>
      </c>
      <c r="M105" s="314">
        <f>M69*M33</f>
        <v>0</v>
      </c>
      <c r="N105" s="313" t="str">
        <f t="shared" si="29"/>
        <v xml:space="preserve"> </v>
      </c>
    </row>
    <row r="106" spans="1:14" s="286" customFormat="1" ht="37.5" x14ac:dyDescent="0.25">
      <c r="A106" s="311">
        <f t="shared" si="20"/>
        <v>100</v>
      </c>
      <c r="B106" s="312" t="s">
        <v>264</v>
      </c>
      <c r="C106" s="311" t="s">
        <v>263</v>
      </c>
      <c r="D106" s="309">
        <f>D107+D108</f>
        <v>0</v>
      </c>
      <c r="E106" s="309">
        <f>E107+E108</f>
        <v>0</v>
      </c>
      <c r="F106" s="308" t="str">
        <f t="shared" si="25"/>
        <v xml:space="preserve"> </v>
      </c>
      <c r="G106" s="309">
        <f>G107+G108</f>
        <v>0</v>
      </c>
      <c r="H106" s="308" t="str">
        <f t="shared" si="26"/>
        <v xml:space="preserve"> </v>
      </c>
      <c r="I106" s="309">
        <f>I107+I108</f>
        <v>0</v>
      </c>
      <c r="J106" s="308" t="str">
        <f t="shared" si="27"/>
        <v xml:space="preserve"> </v>
      </c>
      <c r="K106" s="309">
        <f>K107+K108</f>
        <v>0</v>
      </c>
      <c r="L106" s="308" t="str">
        <f t="shared" si="28"/>
        <v xml:space="preserve"> </v>
      </c>
      <c r="M106" s="309">
        <f>M107+M108</f>
        <v>0</v>
      </c>
      <c r="N106" s="308" t="str">
        <f t="shared" si="29"/>
        <v xml:space="preserve"> </v>
      </c>
    </row>
    <row r="107" spans="1:14" s="286" customFormat="1" ht="37.5" x14ac:dyDescent="0.25">
      <c r="A107" s="299">
        <f t="shared" ref="A107:A120" si="30">A106+1</f>
        <v>101</v>
      </c>
      <c r="B107" s="316" t="s">
        <v>258</v>
      </c>
      <c r="C107" s="299" t="s">
        <v>262</v>
      </c>
      <c r="D107" s="310"/>
      <c r="E107" s="310"/>
      <c r="F107" s="313" t="str">
        <f t="shared" si="25"/>
        <v xml:space="preserve"> </v>
      </c>
      <c r="G107" s="314">
        <f>G71*G35</f>
        <v>0</v>
      </c>
      <c r="H107" s="313" t="str">
        <f t="shared" si="26"/>
        <v xml:space="preserve"> </v>
      </c>
      <c r="I107" s="314">
        <f>I71*I35</f>
        <v>0</v>
      </c>
      <c r="J107" s="313" t="str">
        <f t="shared" si="27"/>
        <v xml:space="preserve"> </v>
      </c>
      <c r="K107" s="314">
        <f>K71*K35</f>
        <v>0</v>
      </c>
      <c r="L107" s="313" t="str">
        <f t="shared" si="28"/>
        <v xml:space="preserve"> </v>
      </c>
      <c r="M107" s="314">
        <f>M71*M35</f>
        <v>0</v>
      </c>
      <c r="N107" s="313" t="str">
        <f t="shared" si="29"/>
        <v xml:space="preserve"> </v>
      </c>
    </row>
    <row r="108" spans="1:14" s="286" customFormat="1" ht="31.5" x14ac:dyDescent="0.25">
      <c r="A108" s="299">
        <f t="shared" si="30"/>
        <v>102</v>
      </c>
      <c r="B108" s="315" t="s">
        <v>256</v>
      </c>
      <c r="C108" s="299" t="s">
        <v>261</v>
      </c>
      <c r="D108" s="310"/>
      <c r="E108" s="310"/>
      <c r="F108" s="313" t="str">
        <f t="shared" si="25"/>
        <v xml:space="preserve"> </v>
      </c>
      <c r="G108" s="314">
        <f>G72*G36</f>
        <v>0</v>
      </c>
      <c r="H108" s="313" t="str">
        <f t="shared" si="26"/>
        <v xml:space="preserve"> </v>
      </c>
      <c r="I108" s="314">
        <f>I72*I36</f>
        <v>0</v>
      </c>
      <c r="J108" s="313" t="str">
        <f t="shared" si="27"/>
        <v xml:space="preserve"> </v>
      </c>
      <c r="K108" s="314">
        <f>K72*K36</f>
        <v>0</v>
      </c>
      <c r="L108" s="313" t="str">
        <f t="shared" si="28"/>
        <v xml:space="preserve"> </v>
      </c>
      <c r="M108" s="314">
        <f>M72*M36</f>
        <v>0</v>
      </c>
      <c r="N108" s="313" t="str">
        <f t="shared" si="29"/>
        <v xml:space="preserve"> </v>
      </c>
    </row>
    <row r="109" spans="1:14" s="286" customFormat="1" ht="31.5" x14ac:dyDescent="0.25">
      <c r="A109" s="311">
        <f t="shared" si="30"/>
        <v>103</v>
      </c>
      <c r="B109" s="312" t="s">
        <v>260</v>
      </c>
      <c r="C109" s="311" t="s">
        <v>259</v>
      </c>
      <c r="D109" s="309">
        <f>D110+D111</f>
        <v>0</v>
      </c>
      <c r="E109" s="309">
        <f>E110+E111</f>
        <v>0</v>
      </c>
      <c r="F109" s="308" t="str">
        <f t="shared" si="25"/>
        <v xml:space="preserve"> </v>
      </c>
      <c r="G109" s="309">
        <f>G110+G111</f>
        <v>0</v>
      </c>
      <c r="H109" s="308" t="str">
        <f t="shared" si="26"/>
        <v xml:space="preserve"> </v>
      </c>
      <c r="I109" s="309">
        <f>I110+I111</f>
        <v>0</v>
      </c>
      <c r="J109" s="308" t="str">
        <f t="shared" si="27"/>
        <v xml:space="preserve"> </v>
      </c>
      <c r="K109" s="309">
        <f>K110+K111</f>
        <v>0</v>
      </c>
      <c r="L109" s="308" t="str">
        <f t="shared" si="28"/>
        <v xml:space="preserve"> </v>
      </c>
      <c r="M109" s="309">
        <f>M110+M111</f>
        <v>0</v>
      </c>
      <c r="N109" s="308" t="str">
        <f t="shared" si="29"/>
        <v xml:space="preserve"> </v>
      </c>
    </row>
    <row r="110" spans="1:14" s="286" customFormat="1" ht="37.5" x14ac:dyDescent="0.25">
      <c r="A110" s="299">
        <f t="shared" si="30"/>
        <v>104</v>
      </c>
      <c r="B110" s="315" t="s">
        <v>258</v>
      </c>
      <c r="C110" s="299" t="s">
        <v>257</v>
      </c>
      <c r="D110" s="310"/>
      <c r="E110" s="310"/>
      <c r="F110" s="313" t="str">
        <f t="shared" si="25"/>
        <v xml:space="preserve"> </v>
      </c>
      <c r="G110" s="314">
        <f>G74*G38</f>
        <v>0</v>
      </c>
      <c r="H110" s="313" t="str">
        <f t="shared" si="26"/>
        <v xml:space="preserve"> </v>
      </c>
      <c r="I110" s="314">
        <f>I74*I38</f>
        <v>0</v>
      </c>
      <c r="J110" s="313" t="str">
        <f t="shared" si="27"/>
        <v xml:space="preserve"> </v>
      </c>
      <c r="K110" s="314">
        <f>K74*K38</f>
        <v>0</v>
      </c>
      <c r="L110" s="313" t="str">
        <f t="shared" si="28"/>
        <v xml:space="preserve"> </v>
      </c>
      <c r="M110" s="314">
        <f>M74*M38</f>
        <v>0</v>
      </c>
      <c r="N110" s="313" t="str">
        <f t="shared" si="29"/>
        <v xml:space="preserve"> </v>
      </c>
    </row>
    <row r="111" spans="1:14" s="286" customFormat="1" ht="31.5" x14ac:dyDescent="0.25">
      <c r="A111" s="299">
        <f t="shared" si="30"/>
        <v>105</v>
      </c>
      <c r="B111" s="315" t="s">
        <v>256</v>
      </c>
      <c r="C111" s="299" t="s">
        <v>255</v>
      </c>
      <c r="D111" s="310"/>
      <c r="E111" s="310"/>
      <c r="F111" s="313" t="str">
        <f t="shared" si="25"/>
        <v xml:space="preserve"> </v>
      </c>
      <c r="G111" s="314">
        <f>G75*G39</f>
        <v>0</v>
      </c>
      <c r="H111" s="313" t="str">
        <f t="shared" si="26"/>
        <v xml:space="preserve"> </v>
      </c>
      <c r="I111" s="314">
        <f>I75*I39</f>
        <v>0</v>
      </c>
      <c r="J111" s="313" t="str">
        <f t="shared" si="27"/>
        <v xml:space="preserve"> </v>
      </c>
      <c r="K111" s="314">
        <f>K75*K39</f>
        <v>0</v>
      </c>
      <c r="L111" s="313" t="str">
        <f t="shared" si="28"/>
        <v xml:space="preserve"> </v>
      </c>
      <c r="M111" s="314">
        <f>M75*M39</f>
        <v>0</v>
      </c>
      <c r="N111" s="313" t="str">
        <f t="shared" si="29"/>
        <v xml:space="preserve"> </v>
      </c>
    </row>
    <row r="112" spans="1:14" s="303" customFormat="1" ht="56.25" x14ac:dyDescent="0.2">
      <c r="A112" s="311">
        <f t="shared" si="30"/>
        <v>106</v>
      </c>
      <c r="B112" s="312" t="s">
        <v>254</v>
      </c>
      <c r="C112" s="311" t="s">
        <v>253</v>
      </c>
      <c r="D112" s="310"/>
      <c r="E112" s="310"/>
      <c r="F112" s="308" t="str">
        <f t="shared" si="25"/>
        <v xml:space="preserve"> </v>
      </c>
      <c r="G112" s="309">
        <f>G76*G40</f>
        <v>0</v>
      </c>
      <c r="H112" s="308" t="str">
        <f t="shared" si="26"/>
        <v xml:space="preserve"> </v>
      </c>
      <c r="I112" s="309">
        <f>I76*I40</f>
        <v>0</v>
      </c>
      <c r="J112" s="308" t="str">
        <f t="shared" si="27"/>
        <v xml:space="preserve"> </v>
      </c>
      <c r="K112" s="309">
        <f>K76*K40</f>
        <v>0</v>
      </c>
      <c r="L112" s="308" t="str">
        <f t="shared" si="28"/>
        <v xml:space="preserve"> </v>
      </c>
      <c r="M112" s="309">
        <f>M76*M40</f>
        <v>0</v>
      </c>
      <c r="N112" s="308" t="str">
        <f t="shared" si="29"/>
        <v xml:space="preserve"> </v>
      </c>
    </row>
    <row r="113" spans="1:14" s="228" customFormat="1" ht="37.5" x14ac:dyDescent="0.25">
      <c r="A113" s="311">
        <f t="shared" si="30"/>
        <v>107</v>
      </c>
      <c r="B113" s="312" t="s">
        <v>252</v>
      </c>
      <c r="C113" s="311" t="s">
        <v>251</v>
      </c>
      <c r="D113" s="310"/>
      <c r="E113" s="310"/>
      <c r="F113" s="308" t="str">
        <f t="shared" si="25"/>
        <v xml:space="preserve"> </v>
      </c>
      <c r="G113" s="309">
        <f>G77*G41</f>
        <v>0</v>
      </c>
      <c r="H113" s="308" t="str">
        <f t="shared" si="26"/>
        <v xml:space="preserve"> </v>
      </c>
      <c r="I113" s="309">
        <f>I77*I41</f>
        <v>0</v>
      </c>
      <c r="J113" s="308" t="str">
        <f t="shared" si="27"/>
        <v xml:space="preserve"> </v>
      </c>
      <c r="K113" s="309">
        <f>K77*K41</f>
        <v>0</v>
      </c>
      <c r="L113" s="308" t="str">
        <f t="shared" si="28"/>
        <v xml:space="preserve"> </v>
      </c>
      <c r="M113" s="309">
        <f>M77*M41</f>
        <v>0</v>
      </c>
      <c r="N113" s="308" t="str">
        <f t="shared" si="29"/>
        <v xml:space="preserve"> </v>
      </c>
    </row>
    <row r="114" spans="1:14" s="286" customFormat="1" ht="31.5" x14ac:dyDescent="0.25">
      <c r="A114" s="311">
        <f t="shared" si="30"/>
        <v>108</v>
      </c>
      <c r="B114" s="312" t="s">
        <v>250</v>
      </c>
      <c r="C114" s="311" t="s">
        <v>249</v>
      </c>
      <c r="D114" s="310"/>
      <c r="E114" s="310"/>
      <c r="F114" s="308" t="str">
        <f t="shared" si="25"/>
        <v xml:space="preserve"> </v>
      </c>
      <c r="G114" s="309">
        <f>G78*G42</f>
        <v>0</v>
      </c>
      <c r="H114" s="308" t="str">
        <f t="shared" si="26"/>
        <v xml:space="preserve"> </v>
      </c>
      <c r="I114" s="309">
        <f>I78*I42</f>
        <v>0</v>
      </c>
      <c r="J114" s="308" t="str">
        <f t="shared" si="27"/>
        <v xml:space="preserve"> </v>
      </c>
      <c r="K114" s="309">
        <f>K78*K42</f>
        <v>0</v>
      </c>
      <c r="L114" s="308" t="str">
        <f t="shared" si="28"/>
        <v xml:space="preserve"> </v>
      </c>
      <c r="M114" s="309">
        <f>M78*M42</f>
        <v>0</v>
      </c>
      <c r="N114" s="308" t="str">
        <f t="shared" si="29"/>
        <v xml:space="preserve"> </v>
      </c>
    </row>
    <row r="115" spans="1:14" s="303" customFormat="1" ht="37.5" x14ac:dyDescent="0.2">
      <c r="A115" s="306">
        <f t="shared" si="30"/>
        <v>109</v>
      </c>
      <c r="B115" s="307" t="s">
        <v>248</v>
      </c>
      <c r="C115" s="306" t="s">
        <v>247</v>
      </c>
      <c r="D115" s="305">
        <f>D79</f>
        <v>0</v>
      </c>
      <c r="E115" s="305">
        <f>E79</f>
        <v>0</v>
      </c>
      <c r="F115" s="304" t="str">
        <f t="shared" si="25"/>
        <v xml:space="preserve"> </v>
      </c>
      <c r="G115" s="305">
        <f>G79</f>
        <v>0</v>
      </c>
      <c r="H115" s="304" t="str">
        <f t="shared" si="26"/>
        <v xml:space="preserve"> </v>
      </c>
      <c r="I115" s="305">
        <f>I79</f>
        <v>0</v>
      </c>
      <c r="J115" s="304" t="str">
        <f t="shared" si="27"/>
        <v xml:space="preserve"> </v>
      </c>
      <c r="K115" s="305">
        <f>K79</f>
        <v>0</v>
      </c>
      <c r="L115" s="304" t="str">
        <f t="shared" si="28"/>
        <v xml:space="preserve"> </v>
      </c>
      <c r="M115" s="305">
        <f>M79</f>
        <v>0</v>
      </c>
      <c r="N115" s="304" t="str">
        <f t="shared" si="29"/>
        <v xml:space="preserve"> </v>
      </c>
    </row>
    <row r="116" spans="1:14" ht="37.5" x14ac:dyDescent="0.25">
      <c r="A116" s="299">
        <f t="shared" si="30"/>
        <v>110</v>
      </c>
      <c r="B116" s="301" t="s">
        <v>246</v>
      </c>
      <c r="C116" s="299" t="s">
        <v>241</v>
      </c>
      <c r="D116" s="302"/>
      <c r="E116" s="302"/>
      <c r="F116" s="298" t="str">
        <f t="shared" si="25"/>
        <v xml:space="preserve"> </v>
      </c>
      <c r="G116" s="294">
        <f>G115*G117/100</f>
        <v>0</v>
      </c>
      <c r="H116" s="298" t="str">
        <f t="shared" si="26"/>
        <v xml:space="preserve"> </v>
      </c>
      <c r="I116" s="294">
        <f>I115*I117/100</f>
        <v>0</v>
      </c>
      <c r="J116" s="298" t="str">
        <f t="shared" si="27"/>
        <v xml:space="preserve"> </v>
      </c>
      <c r="K116" s="294">
        <f>K115*K117/100</f>
        <v>0</v>
      </c>
      <c r="L116" s="298" t="str">
        <f t="shared" si="28"/>
        <v xml:space="preserve"> </v>
      </c>
      <c r="M116" s="294">
        <f>M115*M117/100</f>
        <v>0</v>
      </c>
      <c r="N116" s="298" t="str">
        <f t="shared" si="29"/>
        <v xml:space="preserve"> </v>
      </c>
    </row>
    <row r="117" spans="1:14" ht="37.5" customHeight="1" x14ac:dyDescent="0.25">
      <c r="A117" s="299">
        <f t="shared" si="30"/>
        <v>111</v>
      </c>
      <c r="B117" s="301" t="s">
        <v>201</v>
      </c>
      <c r="C117" s="299" t="s">
        <v>245</v>
      </c>
      <c r="D117" s="297">
        <f>IF(D115=0,0,D116/D115*100)</f>
        <v>0</v>
      </c>
      <c r="E117" s="297">
        <f>IF(E115=0,0,E116/E115*100)</f>
        <v>0</v>
      </c>
      <c r="F117" s="298"/>
      <c r="G117" s="297">
        <f>AVERAGE(D117,E117)</f>
        <v>0</v>
      </c>
      <c r="H117" s="298" t="str">
        <f t="shared" si="26"/>
        <v xml:space="preserve"> </v>
      </c>
      <c r="I117" s="297">
        <f>G117</f>
        <v>0</v>
      </c>
      <c r="J117" s="298" t="str">
        <f t="shared" si="27"/>
        <v xml:space="preserve"> </v>
      </c>
      <c r="K117" s="297">
        <f>I117</f>
        <v>0</v>
      </c>
      <c r="L117" s="298" t="str">
        <f t="shared" si="28"/>
        <v xml:space="preserve"> </v>
      </c>
      <c r="M117" s="297">
        <f>K117</f>
        <v>0</v>
      </c>
      <c r="N117" s="298" t="str">
        <f t="shared" si="29"/>
        <v xml:space="preserve"> </v>
      </c>
    </row>
    <row r="118" spans="1:14" ht="33" customHeight="1" x14ac:dyDescent="0.25">
      <c r="A118" s="299">
        <f t="shared" si="30"/>
        <v>112</v>
      </c>
      <c r="B118" s="300" t="s">
        <v>70</v>
      </c>
      <c r="C118" s="299" t="s">
        <v>244</v>
      </c>
      <c r="D118" s="296">
        <f>IF(D116=0,0,D120/D116*100)</f>
        <v>0</v>
      </c>
      <c r="E118" s="296">
        <f>IF(E116=0,0,E120/E116*100)</f>
        <v>0</v>
      </c>
      <c r="F118" s="296"/>
      <c r="G118" s="297">
        <f>IF(AVERAGE(D118,E118)&gt;100,100,AVERAGE(D118,E118))</f>
        <v>0</v>
      </c>
      <c r="H118" s="298" t="str">
        <f t="shared" si="26"/>
        <v xml:space="preserve"> </v>
      </c>
      <c r="I118" s="297">
        <f>G118</f>
        <v>0</v>
      </c>
      <c r="J118" s="298" t="str">
        <f t="shared" si="27"/>
        <v xml:space="preserve"> </v>
      </c>
      <c r="K118" s="297">
        <f>I118</f>
        <v>0</v>
      </c>
      <c r="L118" s="298" t="str">
        <f t="shared" si="28"/>
        <v xml:space="preserve"> </v>
      </c>
      <c r="M118" s="297">
        <f>K118</f>
        <v>0</v>
      </c>
      <c r="N118" s="296" t="str">
        <f t="shared" si="29"/>
        <v xml:space="preserve"> </v>
      </c>
    </row>
    <row r="119" spans="1:14" ht="18.75" x14ac:dyDescent="0.25">
      <c r="A119" s="295">
        <f t="shared" si="30"/>
        <v>113</v>
      </c>
      <c r="B119" s="255" t="s">
        <v>243</v>
      </c>
      <c r="C119" s="261"/>
      <c r="D119" s="294"/>
      <c r="E119" s="294"/>
      <c r="F119" s="292"/>
      <c r="G119" s="294"/>
      <c r="H119" s="292" t="str">
        <f t="shared" si="26"/>
        <v xml:space="preserve"> </v>
      </c>
      <c r="I119" s="294"/>
      <c r="J119" s="292"/>
      <c r="K119" s="294"/>
      <c r="L119" s="292" t="str">
        <f t="shared" si="28"/>
        <v xml:space="preserve"> </v>
      </c>
      <c r="M119" s="293"/>
      <c r="N119" s="292" t="str">
        <f t="shared" si="29"/>
        <v xml:space="preserve"> </v>
      </c>
    </row>
    <row r="120" spans="1:14" s="286" customFormat="1" ht="41.25" customHeight="1" x14ac:dyDescent="0.25">
      <c r="A120" s="290">
        <f t="shared" si="30"/>
        <v>114</v>
      </c>
      <c r="B120" s="291" t="s">
        <v>242</v>
      </c>
      <c r="C120" s="290" t="s">
        <v>241</v>
      </c>
      <c r="D120" s="289"/>
      <c r="E120" s="289"/>
      <c r="F120" s="287" t="str">
        <f>IF(D120=0," ",E120/D120*100)</f>
        <v xml:space="preserve"> </v>
      </c>
      <c r="G120" s="288">
        <f>ROUND(G116*(G118/100)+G119,0)</f>
        <v>0</v>
      </c>
      <c r="H120" s="287" t="str">
        <f t="shared" si="26"/>
        <v xml:space="preserve"> </v>
      </c>
      <c r="I120" s="288">
        <f>ROUND(I116*(I118/100)+I119,0)</f>
        <v>0</v>
      </c>
      <c r="J120" s="287" t="str">
        <f>IF(G120=0," ",I120/G120*100)</f>
        <v xml:space="preserve"> </v>
      </c>
      <c r="K120" s="288">
        <f>ROUND(K116*(K118/100)+K119,0)</f>
        <v>0</v>
      </c>
      <c r="L120" s="287" t="str">
        <f t="shared" si="28"/>
        <v xml:space="preserve"> </v>
      </c>
      <c r="M120" s="288">
        <f>ROUND(M116*(M118/100)+M119,0)</f>
        <v>0</v>
      </c>
      <c r="N120" s="287" t="str">
        <f t="shared" si="29"/>
        <v xml:space="preserve"> </v>
      </c>
    </row>
    <row r="121" spans="1:14" s="228" customFormat="1" ht="19.5" x14ac:dyDescent="0.25">
      <c r="A121" s="234"/>
      <c r="B121" s="233"/>
      <c r="C121" s="232"/>
      <c r="D121" s="232"/>
      <c r="E121" s="230"/>
      <c r="F121" s="231"/>
      <c r="G121" s="230"/>
      <c r="H121" s="229"/>
      <c r="I121" s="230"/>
      <c r="J121" s="229"/>
      <c r="K121" s="230"/>
      <c r="L121" s="229"/>
      <c r="M121" s="230"/>
      <c r="N121" s="229"/>
    </row>
    <row r="122" spans="1:14" s="227" customFormat="1" ht="18.75" x14ac:dyDescent="0.3">
      <c r="A122" s="227" t="s">
        <v>173</v>
      </c>
    </row>
    <row r="123" spans="1:14" ht="19.5" x14ac:dyDescent="0.35">
      <c r="A123" s="285" t="s">
        <v>240</v>
      </c>
    </row>
  </sheetData>
  <mergeCells count="17">
    <mergeCell ref="L5:L6"/>
    <mergeCell ref="A1:N1"/>
    <mergeCell ref="I4:J4"/>
    <mergeCell ref="M4:N4"/>
    <mergeCell ref="B3:N3"/>
    <mergeCell ref="A5:A6"/>
    <mergeCell ref="B5:B6"/>
    <mergeCell ref="C5:C6"/>
    <mergeCell ref="D5:F5"/>
    <mergeCell ref="G5:G6"/>
    <mergeCell ref="L2:N2"/>
    <mergeCell ref="M5:M6"/>
    <mergeCell ref="N5:N6"/>
    <mergeCell ref="H5:H6"/>
    <mergeCell ref="I5:I6"/>
    <mergeCell ref="J5:J6"/>
    <mergeCell ref="K5:K6"/>
  </mergeCells>
  <pageMargins left="0" right="0" top="0" bottom="0" header="0" footer="0"/>
  <pageSetup paperSize="9" scale="43" fitToHeight="0" orientation="portrait" horizontalDpi="300" verticalDpi="300" r:id="rId1"/>
  <rowBreaks count="2" manualBreakCount="2">
    <brk id="42" max="13" man="1"/>
    <brk id="78" max="1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view="pageBreakPreview" zoomScale="75" zoomScaleNormal="70" zoomScaleSheetLayoutView="75" workbookViewId="0">
      <selection activeCell="A2" sqref="A2"/>
    </sheetView>
  </sheetViews>
  <sheetFormatPr defaultColWidth="8.85546875" defaultRowHeight="15" x14ac:dyDescent="0.25"/>
  <cols>
    <col min="1" max="1" width="6" style="284" customWidth="1"/>
    <col min="2" max="2" width="49.5703125" style="284" customWidth="1"/>
    <col min="3" max="3" width="16.28515625" style="284" customWidth="1"/>
    <col min="4" max="4" width="17" style="284" customWidth="1"/>
    <col min="5" max="5" width="17.85546875" style="284" customWidth="1"/>
    <col min="6" max="6" width="11.7109375" style="284" customWidth="1"/>
    <col min="7" max="7" width="15.85546875" style="284" customWidth="1"/>
    <col min="8" max="8" width="12.140625" style="284" customWidth="1"/>
    <col min="9" max="9" width="16.85546875" style="284" customWidth="1"/>
    <col min="10" max="10" width="11.5703125" style="284" customWidth="1"/>
    <col min="11" max="11" width="18.28515625" style="284" customWidth="1"/>
    <col min="12" max="12" width="9.7109375" style="284" customWidth="1"/>
    <col min="13" max="13" width="18.28515625" style="284" customWidth="1"/>
    <col min="14" max="14" width="9.85546875" style="284" customWidth="1"/>
    <col min="15" max="16384" width="8.85546875" style="284"/>
  </cols>
  <sheetData>
    <row r="1" spans="1:14" ht="18.75" x14ac:dyDescent="0.3">
      <c r="A1" s="519">
        <v>118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1:14" ht="51.75" customHeight="1" x14ac:dyDescent="0.25">
      <c r="K2" s="336"/>
      <c r="L2" s="511" t="s">
        <v>428</v>
      </c>
      <c r="M2" s="511"/>
      <c r="N2" s="511"/>
    </row>
    <row r="3" spans="1:14" s="321" customFormat="1" ht="34.5" customHeight="1" x14ac:dyDescent="0.2">
      <c r="B3" s="517" t="s">
        <v>427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spans="1:14" ht="22.5" customHeight="1" x14ac:dyDescent="0.3">
      <c r="I4" s="335"/>
      <c r="J4" s="520"/>
      <c r="K4" s="520"/>
      <c r="M4" s="518" t="s">
        <v>193</v>
      </c>
      <c r="N4" s="518"/>
    </row>
    <row r="5" spans="1:14" ht="33.75" customHeight="1" x14ac:dyDescent="0.25">
      <c r="A5" s="507" t="s">
        <v>237</v>
      </c>
      <c r="B5" s="507" t="s">
        <v>236</v>
      </c>
      <c r="C5" s="508" t="s">
        <v>235</v>
      </c>
      <c r="D5" s="510" t="s">
        <v>234</v>
      </c>
      <c r="E5" s="510"/>
      <c r="F5" s="510"/>
      <c r="G5" s="507" t="s">
        <v>21</v>
      </c>
      <c r="H5" s="507" t="s">
        <v>231</v>
      </c>
      <c r="I5" s="507" t="s">
        <v>22</v>
      </c>
      <c r="J5" s="507" t="s">
        <v>231</v>
      </c>
      <c r="K5" s="507" t="s">
        <v>23</v>
      </c>
      <c r="L5" s="507" t="s">
        <v>231</v>
      </c>
      <c r="M5" s="507" t="s">
        <v>24</v>
      </c>
      <c r="N5" s="507" t="s">
        <v>231</v>
      </c>
    </row>
    <row r="6" spans="1:14" ht="53.25" customHeight="1" x14ac:dyDescent="0.25">
      <c r="A6" s="507"/>
      <c r="B6" s="507"/>
      <c r="C6" s="509"/>
      <c r="D6" s="281" t="s">
        <v>233</v>
      </c>
      <c r="E6" s="281" t="s">
        <v>232</v>
      </c>
      <c r="F6" s="281" t="s">
        <v>231</v>
      </c>
      <c r="G6" s="507"/>
      <c r="H6" s="507"/>
      <c r="I6" s="507"/>
      <c r="J6" s="507"/>
      <c r="K6" s="507"/>
      <c r="L6" s="507"/>
      <c r="M6" s="507"/>
      <c r="N6" s="507"/>
    </row>
    <row r="7" spans="1:14" s="334" customFormat="1" ht="56.25" x14ac:dyDescent="0.25">
      <c r="A7" s="306">
        <v>1</v>
      </c>
      <c r="B7" s="307" t="s">
        <v>349</v>
      </c>
      <c r="C7" s="306" t="s">
        <v>426</v>
      </c>
      <c r="D7" s="317">
        <f>D8+D14+D18+D21+D27+D28+D31+D34+D37+D40+D41+D42</f>
        <v>0</v>
      </c>
      <c r="E7" s="317">
        <f>E8+E14+E18+E21+E27+E28+E31+E34+E37+E40+E41+E42</f>
        <v>0</v>
      </c>
      <c r="F7" s="304" t="str">
        <f t="shared" ref="F7:F38" si="0">IF(D7=0," ",E7/D7*100)</f>
        <v xml:space="preserve"> </v>
      </c>
      <c r="G7" s="317">
        <f>G8+G14+G18+G21+G27+G28+G31+G34+G37+G40+G41+G42</f>
        <v>0</v>
      </c>
      <c r="H7" s="304" t="str">
        <f t="shared" ref="H7:H38" si="1">IF(E7=0," ",G7/E7*100)</f>
        <v xml:space="preserve"> </v>
      </c>
      <c r="I7" s="317">
        <f>I8+I14+I18+I21+I27+I28+I31+I34+I37+I40+I41+I42</f>
        <v>0</v>
      </c>
      <c r="J7" s="304" t="str">
        <f t="shared" ref="J7:J38" si="2">IF(G7=0," ",I7/G7*100)</f>
        <v xml:space="preserve"> </v>
      </c>
      <c r="K7" s="317">
        <f>K8+K14+K18+K21+K27+K28+K31+K34+K37+K40+K41+K42</f>
        <v>0</v>
      </c>
      <c r="L7" s="304" t="str">
        <f t="shared" ref="L7:L38" si="3">IF(I7=0," ",K7/I7*100)</f>
        <v xml:space="preserve"> </v>
      </c>
      <c r="M7" s="317">
        <f>M8+M14+M18+M21+M27+M28+M31+M34+M37+M40+M41+M42</f>
        <v>0</v>
      </c>
      <c r="N7" s="304" t="str">
        <f t="shared" ref="N7:N38" si="4">IF(K7=0," ",M7/K7*100)</f>
        <v xml:space="preserve"> </v>
      </c>
    </row>
    <row r="8" spans="1:14" s="334" customFormat="1" ht="37.5" x14ac:dyDescent="0.25">
      <c r="A8" s="311">
        <v>2</v>
      </c>
      <c r="B8" s="312" t="s">
        <v>308</v>
      </c>
      <c r="C8" s="311" t="s">
        <v>425</v>
      </c>
      <c r="D8" s="309">
        <f>D9+D10+D11+D12+D13</f>
        <v>0</v>
      </c>
      <c r="E8" s="309">
        <f>E9+E10+E11+E12+E13</f>
        <v>0</v>
      </c>
      <c r="F8" s="308" t="str">
        <f t="shared" si="0"/>
        <v xml:space="preserve"> </v>
      </c>
      <c r="G8" s="309">
        <f>G9+G10+G11+G12+G13</f>
        <v>0</v>
      </c>
      <c r="H8" s="308" t="str">
        <f t="shared" si="1"/>
        <v xml:space="preserve"> </v>
      </c>
      <c r="I8" s="309">
        <f>I9+I10+I11+I12+I13</f>
        <v>0</v>
      </c>
      <c r="J8" s="308" t="str">
        <f t="shared" si="2"/>
        <v xml:space="preserve"> </v>
      </c>
      <c r="K8" s="309">
        <f>K9+K10+K11+K12+K13</f>
        <v>0</v>
      </c>
      <c r="L8" s="308" t="str">
        <f t="shared" si="3"/>
        <v xml:space="preserve"> </v>
      </c>
      <c r="M8" s="309">
        <f>M9+M10+M11+M12+M13</f>
        <v>0</v>
      </c>
      <c r="N8" s="308" t="str">
        <f t="shared" si="4"/>
        <v xml:space="preserve"> </v>
      </c>
    </row>
    <row r="9" spans="1:14" s="286" customFormat="1" ht="37.5" x14ac:dyDescent="0.25">
      <c r="A9" s="299">
        <v>3</v>
      </c>
      <c r="B9" s="316" t="s">
        <v>258</v>
      </c>
      <c r="C9" s="299" t="s">
        <v>424</v>
      </c>
      <c r="D9" s="310"/>
      <c r="E9" s="310"/>
      <c r="F9" s="313" t="str">
        <f t="shared" si="0"/>
        <v xml:space="preserve"> </v>
      </c>
      <c r="G9" s="310"/>
      <c r="H9" s="313" t="str">
        <f t="shared" si="1"/>
        <v xml:space="preserve"> </v>
      </c>
      <c r="I9" s="314"/>
      <c r="J9" s="313" t="str">
        <f t="shared" si="2"/>
        <v xml:space="preserve"> </v>
      </c>
      <c r="K9" s="314"/>
      <c r="L9" s="313" t="str">
        <f t="shared" si="3"/>
        <v xml:space="preserve"> </v>
      </c>
      <c r="M9" s="314"/>
      <c r="N9" s="313" t="str">
        <f t="shared" si="4"/>
        <v xml:space="preserve"> </v>
      </c>
    </row>
    <row r="10" spans="1:14" s="286" customFormat="1" ht="56.25" x14ac:dyDescent="0.25">
      <c r="A10" s="299">
        <v>4</v>
      </c>
      <c r="B10" s="316" t="s">
        <v>284</v>
      </c>
      <c r="C10" s="299" t="s">
        <v>423</v>
      </c>
      <c r="D10" s="310"/>
      <c r="E10" s="310"/>
      <c r="F10" s="313" t="str">
        <f t="shared" si="0"/>
        <v xml:space="preserve"> </v>
      </c>
      <c r="G10" s="310"/>
      <c r="H10" s="313" t="str">
        <f t="shared" si="1"/>
        <v xml:space="preserve"> </v>
      </c>
      <c r="I10" s="314"/>
      <c r="J10" s="313" t="str">
        <f t="shared" si="2"/>
        <v xml:space="preserve"> </v>
      </c>
      <c r="K10" s="314"/>
      <c r="L10" s="313" t="str">
        <f t="shared" si="3"/>
        <v xml:space="preserve"> </v>
      </c>
      <c r="M10" s="314"/>
      <c r="N10" s="313" t="str">
        <f t="shared" si="4"/>
        <v xml:space="preserve"> </v>
      </c>
    </row>
    <row r="11" spans="1:14" s="286" customFormat="1" ht="56.25" x14ac:dyDescent="0.25">
      <c r="A11" s="299">
        <v>5</v>
      </c>
      <c r="B11" s="316" t="s">
        <v>282</v>
      </c>
      <c r="C11" s="299" t="s">
        <v>422</v>
      </c>
      <c r="D11" s="310"/>
      <c r="E11" s="310"/>
      <c r="F11" s="313" t="str">
        <f t="shared" si="0"/>
        <v xml:space="preserve"> </v>
      </c>
      <c r="G11" s="310"/>
      <c r="H11" s="313" t="str">
        <f t="shared" si="1"/>
        <v xml:space="preserve"> </v>
      </c>
      <c r="I11" s="314"/>
      <c r="J11" s="313" t="str">
        <f t="shared" si="2"/>
        <v xml:space="preserve"> </v>
      </c>
      <c r="K11" s="314"/>
      <c r="L11" s="313" t="str">
        <f t="shared" si="3"/>
        <v xml:space="preserve"> </v>
      </c>
      <c r="M11" s="314"/>
      <c r="N11" s="313" t="str">
        <f t="shared" si="4"/>
        <v xml:space="preserve"> </v>
      </c>
    </row>
    <row r="12" spans="1:14" s="286" customFormat="1" ht="56.25" x14ac:dyDescent="0.25">
      <c r="A12" s="299">
        <v>6</v>
      </c>
      <c r="B12" s="316" t="s">
        <v>280</v>
      </c>
      <c r="C12" s="299" t="s">
        <v>421</v>
      </c>
      <c r="D12" s="310"/>
      <c r="E12" s="310"/>
      <c r="F12" s="313" t="str">
        <f t="shared" si="0"/>
        <v xml:space="preserve"> </v>
      </c>
      <c r="G12" s="310"/>
      <c r="H12" s="313" t="str">
        <f t="shared" si="1"/>
        <v xml:space="preserve"> </v>
      </c>
      <c r="I12" s="314"/>
      <c r="J12" s="313" t="str">
        <f t="shared" si="2"/>
        <v xml:space="preserve"> </v>
      </c>
      <c r="K12" s="314"/>
      <c r="L12" s="313" t="str">
        <f t="shared" si="3"/>
        <v xml:space="preserve"> </v>
      </c>
      <c r="M12" s="314"/>
      <c r="N12" s="313" t="str">
        <f t="shared" si="4"/>
        <v xml:space="preserve"> </v>
      </c>
    </row>
    <row r="13" spans="1:14" s="286" customFormat="1" ht="31.5" x14ac:dyDescent="0.25">
      <c r="A13" s="299">
        <v>7</v>
      </c>
      <c r="B13" s="316" t="s">
        <v>278</v>
      </c>
      <c r="C13" s="299" t="s">
        <v>420</v>
      </c>
      <c r="D13" s="310"/>
      <c r="E13" s="310"/>
      <c r="F13" s="313" t="str">
        <f t="shared" si="0"/>
        <v xml:space="preserve"> </v>
      </c>
      <c r="G13" s="310"/>
      <c r="H13" s="313" t="str">
        <f t="shared" si="1"/>
        <v xml:space="preserve"> </v>
      </c>
      <c r="I13" s="314"/>
      <c r="J13" s="313" t="str">
        <f t="shared" si="2"/>
        <v xml:space="preserve"> </v>
      </c>
      <c r="K13" s="314"/>
      <c r="L13" s="313" t="str">
        <f t="shared" si="3"/>
        <v xml:space="preserve"> </v>
      </c>
      <c r="M13" s="314"/>
      <c r="N13" s="313" t="str">
        <f t="shared" si="4"/>
        <v xml:space="preserve"> </v>
      </c>
    </row>
    <row r="14" spans="1:14" s="286" customFormat="1" ht="37.5" x14ac:dyDescent="0.25">
      <c r="A14" s="311">
        <v>8</v>
      </c>
      <c r="B14" s="312" t="s">
        <v>301</v>
      </c>
      <c r="C14" s="311" t="s">
        <v>419</v>
      </c>
      <c r="D14" s="309">
        <f>D15+D16+D17</f>
        <v>0</v>
      </c>
      <c r="E14" s="309">
        <f>E15+E16+E17</f>
        <v>0</v>
      </c>
      <c r="F14" s="308" t="str">
        <f t="shared" si="0"/>
        <v xml:space="preserve"> </v>
      </c>
      <c r="G14" s="309">
        <f>G15+G16+G17</f>
        <v>0</v>
      </c>
      <c r="H14" s="308" t="str">
        <f t="shared" si="1"/>
        <v xml:space="preserve"> </v>
      </c>
      <c r="I14" s="309">
        <f>I15+I16+I17</f>
        <v>0</v>
      </c>
      <c r="J14" s="308" t="str">
        <f t="shared" si="2"/>
        <v xml:space="preserve"> </v>
      </c>
      <c r="K14" s="309">
        <f>K15+K16+K17</f>
        <v>0</v>
      </c>
      <c r="L14" s="308" t="str">
        <f t="shared" si="3"/>
        <v xml:space="preserve"> </v>
      </c>
      <c r="M14" s="309">
        <f>M15+M16+M17</f>
        <v>0</v>
      </c>
      <c r="N14" s="308" t="str">
        <f t="shared" si="4"/>
        <v xml:space="preserve"> </v>
      </c>
    </row>
    <row r="15" spans="1:14" s="286" customFormat="1" ht="31.5" x14ac:dyDescent="0.25">
      <c r="A15" s="299">
        <v>9</v>
      </c>
      <c r="B15" s="316" t="s">
        <v>299</v>
      </c>
      <c r="C15" s="299" t="s">
        <v>418</v>
      </c>
      <c r="D15" s="310"/>
      <c r="E15" s="310"/>
      <c r="F15" s="313" t="str">
        <f t="shared" si="0"/>
        <v xml:space="preserve"> </v>
      </c>
      <c r="G15" s="310"/>
      <c r="H15" s="313" t="str">
        <f t="shared" si="1"/>
        <v xml:space="preserve"> </v>
      </c>
      <c r="I15" s="314"/>
      <c r="J15" s="313" t="str">
        <f t="shared" si="2"/>
        <v xml:space="preserve"> </v>
      </c>
      <c r="K15" s="314"/>
      <c r="L15" s="313" t="str">
        <f t="shared" si="3"/>
        <v xml:space="preserve"> </v>
      </c>
      <c r="M15" s="314"/>
      <c r="N15" s="313" t="str">
        <f t="shared" si="4"/>
        <v xml:space="preserve"> </v>
      </c>
    </row>
    <row r="16" spans="1:14" s="286" customFormat="1" ht="37.5" x14ac:dyDescent="0.25">
      <c r="A16" s="299">
        <v>10</v>
      </c>
      <c r="B16" s="316" t="s">
        <v>297</v>
      </c>
      <c r="C16" s="299" t="s">
        <v>417</v>
      </c>
      <c r="D16" s="310"/>
      <c r="E16" s="310"/>
      <c r="F16" s="313" t="str">
        <f t="shared" si="0"/>
        <v xml:space="preserve"> </v>
      </c>
      <c r="G16" s="310"/>
      <c r="H16" s="313" t="str">
        <f t="shared" si="1"/>
        <v xml:space="preserve"> </v>
      </c>
      <c r="I16" s="314"/>
      <c r="J16" s="313" t="str">
        <f t="shared" si="2"/>
        <v xml:space="preserve"> </v>
      </c>
      <c r="K16" s="314"/>
      <c r="L16" s="313" t="str">
        <f t="shared" si="3"/>
        <v xml:space="preserve"> </v>
      </c>
      <c r="M16" s="314"/>
      <c r="N16" s="313" t="str">
        <f t="shared" si="4"/>
        <v xml:space="preserve"> </v>
      </c>
    </row>
    <row r="17" spans="1:14" s="286" customFormat="1" ht="31.5" x14ac:dyDescent="0.25">
      <c r="A17" s="299">
        <v>11</v>
      </c>
      <c r="B17" s="316" t="s">
        <v>295</v>
      </c>
      <c r="C17" s="299" t="s">
        <v>416</v>
      </c>
      <c r="D17" s="310"/>
      <c r="E17" s="310"/>
      <c r="F17" s="313" t="str">
        <f t="shared" si="0"/>
        <v xml:space="preserve"> </v>
      </c>
      <c r="G17" s="310"/>
      <c r="H17" s="313" t="str">
        <f t="shared" si="1"/>
        <v xml:space="preserve"> </v>
      </c>
      <c r="I17" s="314"/>
      <c r="J17" s="313" t="str">
        <f t="shared" si="2"/>
        <v xml:space="preserve"> </v>
      </c>
      <c r="K17" s="314"/>
      <c r="L17" s="313" t="str">
        <f t="shared" si="3"/>
        <v xml:space="preserve"> </v>
      </c>
      <c r="M17" s="314"/>
      <c r="N17" s="313" t="str">
        <f t="shared" si="4"/>
        <v xml:space="preserve"> </v>
      </c>
    </row>
    <row r="18" spans="1:14" s="286" customFormat="1" ht="31.5" x14ac:dyDescent="0.25">
      <c r="A18" s="333">
        <v>12</v>
      </c>
      <c r="B18" s="312" t="s">
        <v>293</v>
      </c>
      <c r="C18" s="333" t="s">
        <v>415</v>
      </c>
      <c r="D18" s="309">
        <f>D19+D20</f>
        <v>0</v>
      </c>
      <c r="E18" s="309">
        <f>E19+E20</f>
        <v>0</v>
      </c>
      <c r="F18" s="308" t="str">
        <f t="shared" si="0"/>
        <v xml:space="preserve"> </v>
      </c>
      <c r="G18" s="309">
        <f>G19+G20</f>
        <v>0</v>
      </c>
      <c r="H18" s="308" t="str">
        <f t="shared" si="1"/>
        <v xml:space="preserve"> </v>
      </c>
      <c r="I18" s="309">
        <f>I19+I20</f>
        <v>0</v>
      </c>
      <c r="J18" s="308" t="str">
        <f t="shared" si="2"/>
        <v xml:space="preserve"> </v>
      </c>
      <c r="K18" s="309">
        <f>K19+K20</f>
        <v>0</v>
      </c>
      <c r="L18" s="308" t="str">
        <f t="shared" si="3"/>
        <v xml:space="preserve"> </v>
      </c>
      <c r="M18" s="309">
        <f>M19+M20</f>
        <v>0</v>
      </c>
      <c r="N18" s="308" t="str">
        <f t="shared" si="4"/>
        <v xml:space="preserve"> </v>
      </c>
    </row>
    <row r="19" spans="1:14" s="286" customFormat="1" ht="37.5" x14ac:dyDescent="0.25">
      <c r="A19" s="299">
        <v>13</v>
      </c>
      <c r="B19" s="316" t="s">
        <v>291</v>
      </c>
      <c r="C19" s="299" t="s">
        <v>414</v>
      </c>
      <c r="D19" s="310"/>
      <c r="E19" s="310"/>
      <c r="F19" s="313" t="str">
        <f t="shared" si="0"/>
        <v xml:space="preserve"> </v>
      </c>
      <c r="G19" s="310"/>
      <c r="H19" s="313" t="str">
        <f t="shared" si="1"/>
        <v xml:space="preserve"> </v>
      </c>
      <c r="I19" s="314"/>
      <c r="J19" s="313" t="str">
        <f t="shared" si="2"/>
        <v xml:space="preserve"> </v>
      </c>
      <c r="K19" s="314"/>
      <c r="L19" s="313" t="str">
        <f t="shared" si="3"/>
        <v xml:space="preserve"> </v>
      </c>
      <c r="M19" s="314"/>
      <c r="N19" s="313" t="str">
        <f t="shared" si="4"/>
        <v xml:space="preserve"> </v>
      </c>
    </row>
    <row r="20" spans="1:14" s="286" customFormat="1" ht="31.5" x14ac:dyDescent="0.25">
      <c r="A20" s="299">
        <v>14</v>
      </c>
      <c r="B20" s="316" t="s">
        <v>289</v>
      </c>
      <c r="C20" s="299" t="s">
        <v>413</v>
      </c>
      <c r="D20" s="310"/>
      <c r="E20" s="310"/>
      <c r="F20" s="313" t="str">
        <f t="shared" si="0"/>
        <v xml:space="preserve"> </v>
      </c>
      <c r="G20" s="310"/>
      <c r="H20" s="313" t="str">
        <f t="shared" si="1"/>
        <v xml:space="preserve"> </v>
      </c>
      <c r="I20" s="314"/>
      <c r="J20" s="313" t="str">
        <f t="shared" si="2"/>
        <v xml:space="preserve"> </v>
      </c>
      <c r="K20" s="314"/>
      <c r="L20" s="313" t="str">
        <f t="shared" si="3"/>
        <v xml:space="preserve"> </v>
      </c>
      <c r="M20" s="314"/>
      <c r="N20" s="313" t="str">
        <f t="shared" si="4"/>
        <v xml:space="preserve"> </v>
      </c>
    </row>
    <row r="21" spans="1:14" s="286" customFormat="1" ht="37.5" x14ac:dyDescent="0.25">
      <c r="A21" s="311">
        <v>15</v>
      </c>
      <c r="B21" s="312" t="s">
        <v>287</v>
      </c>
      <c r="C21" s="311" t="s">
        <v>412</v>
      </c>
      <c r="D21" s="309">
        <f>D22+D23+D24+D25+D26</f>
        <v>0</v>
      </c>
      <c r="E21" s="309">
        <f>E22+E23+E24+E25+E26</f>
        <v>0</v>
      </c>
      <c r="F21" s="308" t="str">
        <f t="shared" si="0"/>
        <v xml:space="preserve"> </v>
      </c>
      <c r="G21" s="309">
        <f>G22+G23+G24+G25+G26</f>
        <v>0</v>
      </c>
      <c r="H21" s="308" t="str">
        <f t="shared" si="1"/>
        <v xml:space="preserve"> </v>
      </c>
      <c r="I21" s="309">
        <f>I22+I23+I24+I25+I26</f>
        <v>0</v>
      </c>
      <c r="J21" s="308" t="str">
        <f t="shared" si="2"/>
        <v xml:space="preserve"> </v>
      </c>
      <c r="K21" s="309">
        <f>K22+K23+K24+K25+K26</f>
        <v>0</v>
      </c>
      <c r="L21" s="308" t="str">
        <f t="shared" si="3"/>
        <v xml:space="preserve"> </v>
      </c>
      <c r="M21" s="309">
        <f>M22+M23+M24+M25+M26</f>
        <v>0</v>
      </c>
      <c r="N21" s="308" t="str">
        <f t="shared" si="4"/>
        <v xml:space="preserve"> </v>
      </c>
    </row>
    <row r="22" spans="1:14" s="286" customFormat="1" ht="37.5" x14ac:dyDescent="0.25">
      <c r="A22" s="299">
        <v>16</v>
      </c>
      <c r="B22" s="316" t="s">
        <v>258</v>
      </c>
      <c r="C22" s="299" t="s">
        <v>411</v>
      </c>
      <c r="D22" s="310"/>
      <c r="E22" s="310"/>
      <c r="F22" s="313" t="str">
        <f t="shared" si="0"/>
        <v xml:space="preserve"> </v>
      </c>
      <c r="G22" s="310"/>
      <c r="H22" s="313" t="str">
        <f t="shared" si="1"/>
        <v xml:space="preserve"> </v>
      </c>
      <c r="I22" s="314"/>
      <c r="J22" s="313" t="str">
        <f t="shared" si="2"/>
        <v xml:space="preserve"> </v>
      </c>
      <c r="K22" s="314"/>
      <c r="L22" s="313" t="str">
        <f t="shared" si="3"/>
        <v xml:space="preserve"> </v>
      </c>
      <c r="M22" s="314"/>
      <c r="N22" s="313" t="str">
        <f t="shared" si="4"/>
        <v xml:space="preserve"> </v>
      </c>
    </row>
    <row r="23" spans="1:14" s="286" customFormat="1" ht="56.25" x14ac:dyDescent="0.25">
      <c r="A23" s="299">
        <v>17</v>
      </c>
      <c r="B23" s="316" t="s">
        <v>284</v>
      </c>
      <c r="C23" s="299" t="s">
        <v>410</v>
      </c>
      <c r="D23" s="310"/>
      <c r="E23" s="310"/>
      <c r="F23" s="313" t="str">
        <f t="shared" si="0"/>
        <v xml:space="preserve"> </v>
      </c>
      <c r="G23" s="310"/>
      <c r="H23" s="313" t="str">
        <f t="shared" si="1"/>
        <v xml:space="preserve"> </v>
      </c>
      <c r="I23" s="314"/>
      <c r="J23" s="313" t="str">
        <f t="shared" si="2"/>
        <v xml:space="preserve"> </v>
      </c>
      <c r="K23" s="314"/>
      <c r="L23" s="313" t="str">
        <f t="shared" si="3"/>
        <v xml:space="preserve"> </v>
      </c>
      <c r="M23" s="314"/>
      <c r="N23" s="313" t="str">
        <f t="shared" si="4"/>
        <v xml:space="preserve"> </v>
      </c>
    </row>
    <row r="24" spans="1:14" s="286" customFormat="1" ht="56.25" x14ac:dyDescent="0.25">
      <c r="A24" s="299">
        <v>18</v>
      </c>
      <c r="B24" s="316" t="s">
        <v>282</v>
      </c>
      <c r="C24" s="299" t="s">
        <v>409</v>
      </c>
      <c r="D24" s="310"/>
      <c r="E24" s="310"/>
      <c r="F24" s="313" t="str">
        <f t="shared" si="0"/>
        <v xml:space="preserve"> </v>
      </c>
      <c r="G24" s="310"/>
      <c r="H24" s="313" t="str">
        <f t="shared" si="1"/>
        <v xml:space="preserve"> </v>
      </c>
      <c r="I24" s="314"/>
      <c r="J24" s="313" t="str">
        <f t="shared" si="2"/>
        <v xml:space="preserve"> </v>
      </c>
      <c r="K24" s="314"/>
      <c r="L24" s="313" t="str">
        <f t="shared" si="3"/>
        <v xml:space="preserve"> </v>
      </c>
      <c r="M24" s="314"/>
      <c r="N24" s="313" t="str">
        <f t="shared" si="4"/>
        <v xml:space="preserve"> </v>
      </c>
    </row>
    <row r="25" spans="1:14" s="286" customFormat="1" ht="56.25" x14ac:dyDescent="0.25">
      <c r="A25" s="299">
        <v>19</v>
      </c>
      <c r="B25" s="316" t="s">
        <v>280</v>
      </c>
      <c r="C25" s="299" t="s">
        <v>408</v>
      </c>
      <c r="D25" s="310"/>
      <c r="E25" s="310"/>
      <c r="F25" s="313" t="str">
        <f t="shared" si="0"/>
        <v xml:space="preserve"> </v>
      </c>
      <c r="G25" s="310"/>
      <c r="H25" s="313" t="str">
        <f t="shared" si="1"/>
        <v xml:space="preserve"> </v>
      </c>
      <c r="I25" s="314"/>
      <c r="J25" s="313" t="str">
        <f t="shared" si="2"/>
        <v xml:space="preserve"> </v>
      </c>
      <c r="K25" s="314"/>
      <c r="L25" s="313" t="str">
        <f t="shared" si="3"/>
        <v xml:space="preserve"> </v>
      </c>
      <c r="M25" s="314"/>
      <c r="N25" s="313" t="str">
        <f t="shared" si="4"/>
        <v xml:space="preserve"> </v>
      </c>
    </row>
    <row r="26" spans="1:14" s="286" customFormat="1" ht="31.5" x14ac:dyDescent="0.25">
      <c r="A26" s="299">
        <v>20</v>
      </c>
      <c r="B26" s="316" t="s">
        <v>278</v>
      </c>
      <c r="C26" s="299" t="s">
        <v>407</v>
      </c>
      <c r="D26" s="310"/>
      <c r="E26" s="310"/>
      <c r="F26" s="313" t="str">
        <f t="shared" si="0"/>
        <v xml:space="preserve"> </v>
      </c>
      <c r="G26" s="310"/>
      <c r="H26" s="313" t="str">
        <f t="shared" si="1"/>
        <v xml:space="preserve"> </v>
      </c>
      <c r="I26" s="314"/>
      <c r="J26" s="313" t="str">
        <f t="shared" si="2"/>
        <v xml:space="preserve"> </v>
      </c>
      <c r="K26" s="314"/>
      <c r="L26" s="313" t="str">
        <f t="shared" si="3"/>
        <v xml:space="preserve"> </v>
      </c>
      <c r="M26" s="314"/>
      <c r="N26" s="313" t="str">
        <f t="shared" si="4"/>
        <v xml:space="preserve"> </v>
      </c>
    </row>
    <row r="27" spans="1:14" s="286" customFormat="1" ht="56.25" x14ac:dyDescent="0.25">
      <c r="A27" s="311">
        <v>21</v>
      </c>
      <c r="B27" s="312" t="s">
        <v>276</v>
      </c>
      <c r="C27" s="311" t="s">
        <v>406</v>
      </c>
      <c r="D27" s="310"/>
      <c r="E27" s="310"/>
      <c r="F27" s="308" t="str">
        <f t="shared" si="0"/>
        <v xml:space="preserve"> </v>
      </c>
      <c r="G27" s="310"/>
      <c r="H27" s="308" t="str">
        <f t="shared" si="1"/>
        <v xml:space="preserve"> </v>
      </c>
      <c r="I27" s="309"/>
      <c r="J27" s="308" t="str">
        <f t="shared" si="2"/>
        <v xml:space="preserve"> </v>
      </c>
      <c r="K27" s="309"/>
      <c r="L27" s="308" t="str">
        <f t="shared" si="3"/>
        <v xml:space="preserve"> </v>
      </c>
      <c r="M27" s="309"/>
      <c r="N27" s="308" t="str">
        <f t="shared" si="4"/>
        <v xml:space="preserve"> </v>
      </c>
    </row>
    <row r="28" spans="1:14" s="286" customFormat="1" ht="37.5" x14ac:dyDescent="0.25">
      <c r="A28" s="311">
        <v>22</v>
      </c>
      <c r="B28" s="312" t="s">
        <v>274</v>
      </c>
      <c r="C28" s="311" t="s">
        <v>405</v>
      </c>
      <c r="D28" s="309">
        <f>D29+D30</f>
        <v>0</v>
      </c>
      <c r="E28" s="309">
        <f>E29+E30</f>
        <v>0</v>
      </c>
      <c r="F28" s="308" t="str">
        <f t="shared" si="0"/>
        <v xml:space="preserve"> </v>
      </c>
      <c r="G28" s="309">
        <f>G29+G30</f>
        <v>0</v>
      </c>
      <c r="H28" s="308" t="str">
        <f t="shared" si="1"/>
        <v xml:space="preserve"> </v>
      </c>
      <c r="I28" s="309">
        <f>I29+I30</f>
        <v>0</v>
      </c>
      <c r="J28" s="308" t="str">
        <f t="shared" si="2"/>
        <v xml:space="preserve"> </v>
      </c>
      <c r="K28" s="309">
        <f>K29+K30</f>
        <v>0</v>
      </c>
      <c r="L28" s="308" t="str">
        <f t="shared" si="3"/>
        <v xml:space="preserve"> </v>
      </c>
      <c r="M28" s="309">
        <f>M29+M30</f>
        <v>0</v>
      </c>
      <c r="N28" s="308" t="str">
        <f t="shared" si="4"/>
        <v xml:space="preserve"> </v>
      </c>
    </row>
    <row r="29" spans="1:14" s="286" customFormat="1" ht="37.5" x14ac:dyDescent="0.25">
      <c r="A29" s="299">
        <v>23</v>
      </c>
      <c r="B29" s="316" t="s">
        <v>272</v>
      </c>
      <c r="C29" s="299" t="s">
        <v>404</v>
      </c>
      <c r="D29" s="310"/>
      <c r="E29" s="310"/>
      <c r="F29" s="313" t="str">
        <f t="shared" si="0"/>
        <v xml:space="preserve"> </v>
      </c>
      <c r="G29" s="310"/>
      <c r="H29" s="313" t="str">
        <f t="shared" si="1"/>
        <v xml:space="preserve"> </v>
      </c>
      <c r="I29" s="314"/>
      <c r="J29" s="313" t="str">
        <f t="shared" si="2"/>
        <v xml:space="preserve"> </v>
      </c>
      <c r="K29" s="314"/>
      <c r="L29" s="313" t="str">
        <f t="shared" si="3"/>
        <v xml:space="preserve"> </v>
      </c>
      <c r="M29" s="314"/>
      <c r="N29" s="313" t="str">
        <f t="shared" si="4"/>
        <v xml:space="preserve"> </v>
      </c>
    </row>
    <row r="30" spans="1:14" s="286" customFormat="1" ht="31.5" x14ac:dyDescent="0.25">
      <c r="A30" s="299">
        <v>24</v>
      </c>
      <c r="B30" s="316" t="s">
        <v>270</v>
      </c>
      <c r="C30" s="299" t="s">
        <v>403</v>
      </c>
      <c r="D30" s="310"/>
      <c r="E30" s="310"/>
      <c r="F30" s="313" t="str">
        <f t="shared" si="0"/>
        <v xml:space="preserve"> </v>
      </c>
      <c r="G30" s="310"/>
      <c r="H30" s="313" t="str">
        <f t="shared" si="1"/>
        <v xml:space="preserve"> </v>
      </c>
      <c r="I30" s="314"/>
      <c r="J30" s="313" t="str">
        <f t="shared" si="2"/>
        <v xml:space="preserve"> </v>
      </c>
      <c r="K30" s="314"/>
      <c r="L30" s="313" t="str">
        <f t="shared" si="3"/>
        <v xml:space="preserve"> </v>
      </c>
      <c r="M30" s="314"/>
      <c r="N30" s="313" t="str">
        <f t="shared" si="4"/>
        <v xml:space="preserve"> </v>
      </c>
    </row>
    <row r="31" spans="1:14" s="286" customFormat="1" ht="56.25" x14ac:dyDescent="0.25">
      <c r="A31" s="311">
        <v>25</v>
      </c>
      <c r="B31" s="312" t="s">
        <v>268</v>
      </c>
      <c r="C31" s="311" t="s">
        <v>402</v>
      </c>
      <c r="D31" s="309">
        <f>D32+D33</f>
        <v>0</v>
      </c>
      <c r="E31" s="309">
        <f>E32+E33</f>
        <v>0</v>
      </c>
      <c r="F31" s="308" t="str">
        <f t="shared" si="0"/>
        <v xml:space="preserve"> </v>
      </c>
      <c r="G31" s="309">
        <f>G32+G33</f>
        <v>0</v>
      </c>
      <c r="H31" s="308" t="str">
        <f t="shared" si="1"/>
        <v xml:space="preserve"> </v>
      </c>
      <c r="I31" s="309">
        <f>I32+I33</f>
        <v>0</v>
      </c>
      <c r="J31" s="308" t="str">
        <f t="shared" si="2"/>
        <v xml:space="preserve"> </v>
      </c>
      <c r="K31" s="309">
        <f>K32+K33</f>
        <v>0</v>
      </c>
      <c r="L31" s="308" t="str">
        <f t="shared" si="3"/>
        <v xml:space="preserve"> </v>
      </c>
      <c r="M31" s="309">
        <f>M32+M33</f>
        <v>0</v>
      </c>
      <c r="N31" s="308" t="str">
        <f t="shared" si="4"/>
        <v xml:space="preserve"> </v>
      </c>
    </row>
    <row r="32" spans="1:14" s="286" customFormat="1" ht="37.5" x14ac:dyDescent="0.25">
      <c r="A32" s="299">
        <v>26</v>
      </c>
      <c r="B32" s="316" t="s">
        <v>258</v>
      </c>
      <c r="C32" s="299" t="s">
        <v>401</v>
      </c>
      <c r="D32" s="310"/>
      <c r="E32" s="310"/>
      <c r="F32" s="313" t="str">
        <f t="shared" si="0"/>
        <v xml:space="preserve"> </v>
      </c>
      <c r="G32" s="310"/>
      <c r="H32" s="313" t="str">
        <f t="shared" si="1"/>
        <v xml:space="preserve"> </v>
      </c>
      <c r="I32" s="314"/>
      <c r="J32" s="313" t="str">
        <f t="shared" si="2"/>
        <v xml:space="preserve"> </v>
      </c>
      <c r="K32" s="314"/>
      <c r="L32" s="313" t="str">
        <f t="shared" si="3"/>
        <v xml:space="preserve"> </v>
      </c>
      <c r="M32" s="314"/>
      <c r="N32" s="313" t="str">
        <f t="shared" si="4"/>
        <v xml:space="preserve"> </v>
      </c>
    </row>
    <row r="33" spans="1:14" s="286" customFormat="1" ht="31.5" x14ac:dyDescent="0.25">
      <c r="A33" s="299">
        <v>27</v>
      </c>
      <c r="B33" s="316" t="s">
        <v>256</v>
      </c>
      <c r="C33" s="299" t="s">
        <v>400</v>
      </c>
      <c r="D33" s="310"/>
      <c r="E33" s="310"/>
      <c r="F33" s="313" t="str">
        <f t="shared" si="0"/>
        <v xml:space="preserve"> </v>
      </c>
      <c r="G33" s="310"/>
      <c r="H33" s="313" t="str">
        <f t="shared" si="1"/>
        <v xml:space="preserve"> </v>
      </c>
      <c r="I33" s="314"/>
      <c r="J33" s="313" t="str">
        <f t="shared" si="2"/>
        <v xml:space="preserve"> </v>
      </c>
      <c r="K33" s="314"/>
      <c r="L33" s="313" t="str">
        <f t="shared" si="3"/>
        <v xml:space="preserve"> </v>
      </c>
      <c r="M33" s="314"/>
      <c r="N33" s="313" t="str">
        <f t="shared" si="4"/>
        <v xml:space="preserve"> </v>
      </c>
    </row>
    <row r="34" spans="1:14" s="286" customFormat="1" ht="37.5" x14ac:dyDescent="0.25">
      <c r="A34" s="311">
        <v>28</v>
      </c>
      <c r="B34" s="312" t="s">
        <v>264</v>
      </c>
      <c r="C34" s="311" t="s">
        <v>399</v>
      </c>
      <c r="D34" s="309">
        <f>D35+D36</f>
        <v>0</v>
      </c>
      <c r="E34" s="309">
        <f>E35+E36</f>
        <v>0</v>
      </c>
      <c r="F34" s="308" t="str">
        <f t="shared" si="0"/>
        <v xml:space="preserve"> </v>
      </c>
      <c r="G34" s="309">
        <f>G35+G36</f>
        <v>0</v>
      </c>
      <c r="H34" s="308" t="str">
        <f t="shared" si="1"/>
        <v xml:space="preserve"> </v>
      </c>
      <c r="I34" s="309">
        <f>I35+I36</f>
        <v>0</v>
      </c>
      <c r="J34" s="308" t="str">
        <f t="shared" si="2"/>
        <v xml:space="preserve"> </v>
      </c>
      <c r="K34" s="309">
        <f>K35+K36</f>
        <v>0</v>
      </c>
      <c r="L34" s="308" t="str">
        <f t="shared" si="3"/>
        <v xml:space="preserve"> </v>
      </c>
      <c r="M34" s="309">
        <f>M35+M36</f>
        <v>0</v>
      </c>
      <c r="N34" s="308" t="str">
        <f t="shared" si="4"/>
        <v xml:space="preserve"> </v>
      </c>
    </row>
    <row r="35" spans="1:14" s="286" customFormat="1" ht="37.5" x14ac:dyDescent="0.25">
      <c r="A35" s="299">
        <v>29</v>
      </c>
      <c r="B35" s="316" t="s">
        <v>258</v>
      </c>
      <c r="C35" s="299" t="s">
        <v>398</v>
      </c>
      <c r="D35" s="310"/>
      <c r="E35" s="310"/>
      <c r="F35" s="313" t="str">
        <f t="shared" si="0"/>
        <v xml:space="preserve"> </v>
      </c>
      <c r="G35" s="310"/>
      <c r="H35" s="313" t="str">
        <f t="shared" si="1"/>
        <v xml:space="preserve"> </v>
      </c>
      <c r="I35" s="314"/>
      <c r="J35" s="313" t="str">
        <f t="shared" si="2"/>
        <v xml:space="preserve"> </v>
      </c>
      <c r="K35" s="314"/>
      <c r="L35" s="313" t="str">
        <f t="shared" si="3"/>
        <v xml:space="preserve"> </v>
      </c>
      <c r="M35" s="314"/>
      <c r="N35" s="313" t="str">
        <f t="shared" si="4"/>
        <v xml:space="preserve"> </v>
      </c>
    </row>
    <row r="36" spans="1:14" s="286" customFormat="1" ht="31.5" x14ac:dyDescent="0.25">
      <c r="A36" s="299">
        <v>30</v>
      </c>
      <c r="B36" s="316" t="s">
        <v>256</v>
      </c>
      <c r="C36" s="299" t="s">
        <v>397</v>
      </c>
      <c r="D36" s="310"/>
      <c r="E36" s="310"/>
      <c r="F36" s="313" t="str">
        <f t="shared" si="0"/>
        <v xml:space="preserve"> </v>
      </c>
      <c r="G36" s="310"/>
      <c r="H36" s="313" t="str">
        <f t="shared" si="1"/>
        <v xml:space="preserve"> </v>
      </c>
      <c r="I36" s="314"/>
      <c r="J36" s="313" t="str">
        <f t="shared" si="2"/>
        <v xml:space="preserve"> </v>
      </c>
      <c r="K36" s="314"/>
      <c r="L36" s="313" t="str">
        <f t="shared" si="3"/>
        <v xml:space="preserve"> </v>
      </c>
      <c r="M36" s="314"/>
      <c r="N36" s="313" t="str">
        <f t="shared" si="4"/>
        <v xml:space="preserve"> </v>
      </c>
    </row>
    <row r="37" spans="1:14" s="286" customFormat="1" ht="31.5" x14ac:dyDescent="0.25">
      <c r="A37" s="311">
        <v>31</v>
      </c>
      <c r="B37" s="312" t="s">
        <v>260</v>
      </c>
      <c r="C37" s="311" t="s">
        <v>396</v>
      </c>
      <c r="D37" s="309">
        <f>D38+D39</f>
        <v>0</v>
      </c>
      <c r="E37" s="309">
        <f>E38+E39</f>
        <v>0</v>
      </c>
      <c r="F37" s="308" t="str">
        <f t="shared" si="0"/>
        <v xml:space="preserve"> </v>
      </c>
      <c r="G37" s="309">
        <f>G38+G39</f>
        <v>0</v>
      </c>
      <c r="H37" s="308" t="str">
        <f t="shared" si="1"/>
        <v xml:space="preserve"> </v>
      </c>
      <c r="I37" s="309">
        <f>I38+I39</f>
        <v>0</v>
      </c>
      <c r="J37" s="308" t="str">
        <f t="shared" si="2"/>
        <v xml:space="preserve"> </v>
      </c>
      <c r="K37" s="309">
        <f>K38+K39</f>
        <v>0</v>
      </c>
      <c r="L37" s="308" t="str">
        <f t="shared" si="3"/>
        <v xml:space="preserve"> </v>
      </c>
      <c r="M37" s="309">
        <f>M38+M39</f>
        <v>0</v>
      </c>
      <c r="N37" s="308" t="str">
        <f t="shared" si="4"/>
        <v xml:space="preserve"> </v>
      </c>
    </row>
    <row r="38" spans="1:14" s="286" customFormat="1" ht="37.5" x14ac:dyDescent="0.25">
      <c r="A38" s="299">
        <v>32</v>
      </c>
      <c r="B38" s="316" t="s">
        <v>258</v>
      </c>
      <c r="C38" s="299" t="s">
        <v>395</v>
      </c>
      <c r="D38" s="310"/>
      <c r="E38" s="310"/>
      <c r="F38" s="313" t="str">
        <f t="shared" si="0"/>
        <v xml:space="preserve"> </v>
      </c>
      <c r="G38" s="310"/>
      <c r="H38" s="313" t="str">
        <f t="shared" si="1"/>
        <v xml:space="preserve"> </v>
      </c>
      <c r="I38" s="314"/>
      <c r="J38" s="313" t="str">
        <f t="shared" si="2"/>
        <v xml:space="preserve"> </v>
      </c>
      <c r="K38" s="314"/>
      <c r="L38" s="313" t="str">
        <f t="shared" si="3"/>
        <v xml:space="preserve"> </v>
      </c>
      <c r="M38" s="314"/>
      <c r="N38" s="313" t="str">
        <f t="shared" si="4"/>
        <v xml:space="preserve"> </v>
      </c>
    </row>
    <row r="39" spans="1:14" s="286" customFormat="1" ht="31.5" x14ac:dyDescent="0.25">
      <c r="A39" s="299">
        <v>33</v>
      </c>
      <c r="B39" s="316" t="s">
        <v>256</v>
      </c>
      <c r="C39" s="299" t="s">
        <v>394</v>
      </c>
      <c r="D39" s="310"/>
      <c r="E39" s="310"/>
      <c r="F39" s="313" t="str">
        <f t="shared" ref="F39:F70" si="5">IF(D39=0," ",E39/D39*100)</f>
        <v xml:space="preserve"> </v>
      </c>
      <c r="G39" s="310"/>
      <c r="H39" s="313" t="str">
        <f t="shared" ref="H39:H70" si="6">IF(E39=0," ",G39/E39*100)</f>
        <v xml:space="preserve"> </v>
      </c>
      <c r="I39" s="314"/>
      <c r="J39" s="313" t="str">
        <f t="shared" ref="J39:J70" si="7">IF(G39=0," ",I39/G39*100)</f>
        <v xml:space="preserve"> </v>
      </c>
      <c r="K39" s="314"/>
      <c r="L39" s="313" t="str">
        <f t="shared" ref="L39:L70" si="8">IF(I39=0," ",K39/I39*100)</f>
        <v xml:space="preserve"> </v>
      </c>
      <c r="M39" s="314"/>
      <c r="N39" s="313" t="str">
        <f t="shared" ref="N39:N70" si="9">IF(K39=0," ",M39/K39*100)</f>
        <v xml:space="preserve"> </v>
      </c>
    </row>
    <row r="40" spans="1:14" s="286" customFormat="1" ht="56.25" x14ac:dyDescent="0.25">
      <c r="A40" s="311">
        <v>34</v>
      </c>
      <c r="B40" s="312" t="s">
        <v>254</v>
      </c>
      <c r="C40" s="311" t="s">
        <v>393</v>
      </c>
      <c r="D40" s="310"/>
      <c r="E40" s="310"/>
      <c r="F40" s="308" t="str">
        <f t="shared" si="5"/>
        <v xml:space="preserve"> </v>
      </c>
      <c r="G40" s="310"/>
      <c r="H40" s="308" t="str">
        <f t="shared" si="6"/>
        <v xml:space="preserve"> </v>
      </c>
      <c r="I40" s="309"/>
      <c r="J40" s="308" t="str">
        <f t="shared" si="7"/>
        <v xml:space="preserve"> </v>
      </c>
      <c r="K40" s="309"/>
      <c r="L40" s="308" t="str">
        <f t="shared" si="8"/>
        <v xml:space="preserve"> </v>
      </c>
      <c r="M40" s="309"/>
      <c r="N40" s="308" t="str">
        <f t="shared" si="9"/>
        <v xml:space="preserve"> </v>
      </c>
    </row>
    <row r="41" spans="1:14" s="286" customFormat="1" ht="31.5" x14ac:dyDescent="0.25">
      <c r="A41" s="311">
        <v>35</v>
      </c>
      <c r="B41" s="312" t="s">
        <v>252</v>
      </c>
      <c r="C41" s="311" t="s">
        <v>392</v>
      </c>
      <c r="D41" s="310"/>
      <c r="E41" s="310"/>
      <c r="F41" s="308" t="str">
        <f t="shared" si="5"/>
        <v xml:space="preserve"> </v>
      </c>
      <c r="G41" s="310"/>
      <c r="H41" s="308" t="str">
        <f t="shared" si="6"/>
        <v xml:space="preserve"> </v>
      </c>
      <c r="I41" s="309"/>
      <c r="J41" s="308" t="str">
        <f t="shared" si="7"/>
        <v xml:space="preserve"> </v>
      </c>
      <c r="K41" s="309"/>
      <c r="L41" s="308" t="str">
        <f t="shared" si="8"/>
        <v xml:space="preserve"> </v>
      </c>
      <c r="M41" s="309"/>
      <c r="N41" s="308" t="str">
        <f t="shared" si="9"/>
        <v xml:space="preserve"> </v>
      </c>
    </row>
    <row r="42" spans="1:14" s="286" customFormat="1" ht="31.5" x14ac:dyDescent="0.25">
      <c r="A42" s="311">
        <v>36</v>
      </c>
      <c r="B42" s="312" t="s">
        <v>250</v>
      </c>
      <c r="C42" s="311" t="s">
        <v>391</v>
      </c>
      <c r="D42" s="310"/>
      <c r="E42" s="310"/>
      <c r="F42" s="308" t="str">
        <f t="shared" si="5"/>
        <v xml:space="preserve"> </v>
      </c>
      <c r="G42" s="310"/>
      <c r="H42" s="308" t="str">
        <f t="shared" si="6"/>
        <v xml:space="preserve"> </v>
      </c>
      <c r="I42" s="309"/>
      <c r="J42" s="308" t="str">
        <f t="shared" si="7"/>
        <v xml:space="preserve"> </v>
      </c>
      <c r="K42" s="309"/>
      <c r="L42" s="308" t="str">
        <f t="shared" si="8"/>
        <v xml:space="preserve"> </v>
      </c>
      <c r="M42" s="309"/>
      <c r="N42" s="308" t="str">
        <f t="shared" si="9"/>
        <v xml:space="preserve"> </v>
      </c>
    </row>
    <row r="43" spans="1:14" s="286" customFormat="1" ht="56.25" x14ac:dyDescent="0.25">
      <c r="A43" s="306">
        <f t="shared" ref="A43:A74" si="10">A42+1</f>
        <v>37</v>
      </c>
      <c r="B43" s="307" t="s">
        <v>311</v>
      </c>
      <c r="C43" s="306" t="s">
        <v>390</v>
      </c>
      <c r="D43" s="317">
        <f>D44+D50+D54+D57+D63+D64+D67+D70+D73+D76+D77+D78</f>
        <v>0</v>
      </c>
      <c r="E43" s="317">
        <f>E44+E50+E54+E57+E63+E64+E67+E70+E73+E76+E77+E78</f>
        <v>0</v>
      </c>
      <c r="F43" s="304" t="str">
        <f t="shared" si="5"/>
        <v xml:space="preserve"> </v>
      </c>
      <c r="G43" s="317">
        <f>G44+G50+G54+G57+G63+G64+G67+G70+G73+G76+G77+G78</f>
        <v>0</v>
      </c>
      <c r="H43" s="304" t="str">
        <f t="shared" si="6"/>
        <v xml:space="preserve"> </v>
      </c>
      <c r="I43" s="317">
        <f>I44+I50+I54+I57+I63+I64+I67+I70+I73+I76+I77+I78</f>
        <v>0</v>
      </c>
      <c r="J43" s="304" t="str">
        <f t="shared" si="7"/>
        <v xml:space="preserve"> </v>
      </c>
      <c r="K43" s="317">
        <f>K44+K50+K54+K57+K63+K64+K67+K70+K73+K76+K77+K78</f>
        <v>0</v>
      </c>
      <c r="L43" s="304" t="str">
        <f t="shared" si="8"/>
        <v xml:space="preserve"> </v>
      </c>
      <c r="M43" s="317">
        <f>M44+M50+M54+M57+M63+M64+M67+M70+M73+M76+M77+M78</f>
        <v>0</v>
      </c>
      <c r="N43" s="304" t="str">
        <f t="shared" si="9"/>
        <v xml:space="preserve"> </v>
      </c>
    </row>
    <row r="44" spans="1:14" s="286" customFormat="1" ht="37.5" x14ac:dyDescent="0.25">
      <c r="A44" s="311">
        <f t="shared" si="10"/>
        <v>38</v>
      </c>
      <c r="B44" s="312" t="s">
        <v>308</v>
      </c>
      <c r="C44" s="311" t="s">
        <v>389</v>
      </c>
      <c r="D44" s="309">
        <f>D45+D46+D47+D48+D49</f>
        <v>0</v>
      </c>
      <c r="E44" s="309">
        <f>E45+E46+E47+E48+E49</f>
        <v>0</v>
      </c>
      <c r="F44" s="308" t="str">
        <f t="shared" si="5"/>
        <v xml:space="preserve"> </v>
      </c>
      <c r="G44" s="309">
        <f>G45+G46+G47+G48+G49</f>
        <v>0</v>
      </c>
      <c r="H44" s="308" t="str">
        <f t="shared" si="6"/>
        <v xml:space="preserve"> </v>
      </c>
      <c r="I44" s="309">
        <f>I45+I46+I47+I48+I49</f>
        <v>0</v>
      </c>
      <c r="J44" s="308" t="str">
        <f t="shared" si="7"/>
        <v xml:space="preserve"> </v>
      </c>
      <c r="K44" s="309">
        <f>K45+K46+K47+K48+K49</f>
        <v>0</v>
      </c>
      <c r="L44" s="308" t="str">
        <f t="shared" si="8"/>
        <v xml:space="preserve"> </v>
      </c>
      <c r="M44" s="309">
        <f>M45+M46+M47+M48+M49</f>
        <v>0</v>
      </c>
      <c r="N44" s="308" t="str">
        <f t="shared" si="9"/>
        <v xml:space="preserve"> </v>
      </c>
    </row>
    <row r="45" spans="1:14" s="286" customFormat="1" ht="37.5" x14ac:dyDescent="0.25">
      <c r="A45" s="299">
        <f t="shared" si="10"/>
        <v>39</v>
      </c>
      <c r="B45" s="316" t="s">
        <v>258</v>
      </c>
      <c r="C45" s="299" t="s">
        <v>388</v>
      </c>
      <c r="D45" s="314">
        <f t="shared" ref="D45:E49" si="11">IF(D9=0,0,D81/D9)</f>
        <v>0</v>
      </c>
      <c r="E45" s="314">
        <f t="shared" si="11"/>
        <v>0</v>
      </c>
      <c r="F45" s="313" t="str">
        <f t="shared" si="5"/>
        <v xml:space="preserve"> </v>
      </c>
      <c r="G45" s="314">
        <f>IF(G9=0,0,G81/G9)</f>
        <v>0</v>
      </c>
      <c r="H45" s="313" t="str">
        <f t="shared" si="6"/>
        <v xml:space="preserve"> </v>
      </c>
      <c r="I45" s="314"/>
      <c r="J45" s="313" t="str">
        <f t="shared" si="7"/>
        <v xml:space="preserve"> </v>
      </c>
      <c r="K45" s="314"/>
      <c r="L45" s="313" t="str">
        <f t="shared" si="8"/>
        <v xml:space="preserve"> </v>
      </c>
      <c r="M45" s="314"/>
      <c r="N45" s="313" t="str">
        <f t="shared" si="9"/>
        <v xml:space="preserve"> </v>
      </c>
    </row>
    <row r="46" spans="1:14" s="286" customFormat="1" ht="56.25" x14ac:dyDescent="0.25">
      <c r="A46" s="299">
        <f t="shared" si="10"/>
        <v>40</v>
      </c>
      <c r="B46" s="316" t="s">
        <v>284</v>
      </c>
      <c r="C46" s="299" t="s">
        <v>387</v>
      </c>
      <c r="D46" s="314">
        <f t="shared" si="11"/>
        <v>0</v>
      </c>
      <c r="E46" s="314">
        <f t="shared" si="11"/>
        <v>0</v>
      </c>
      <c r="F46" s="313" t="str">
        <f t="shared" si="5"/>
        <v xml:space="preserve"> </v>
      </c>
      <c r="G46" s="314">
        <f>IF(G10=0,0,G82/G10)</f>
        <v>0</v>
      </c>
      <c r="H46" s="313" t="str">
        <f t="shared" si="6"/>
        <v xml:space="preserve"> </v>
      </c>
      <c r="I46" s="314"/>
      <c r="J46" s="313" t="str">
        <f t="shared" si="7"/>
        <v xml:space="preserve"> </v>
      </c>
      <c r="K46" s="314"/>
      <c r="L46" s="313" t="str">
        <f t="shared" si="8"/>
        <v xml:space="preserve"> </v>
      </c>
      <c r="M46" s="314"/>
      <c r="N46" s="313" t="str">
        <f t="shared" si="9"/>
        <v xml:space="preserve"> </v>
      </c>
    </row>
    <row r="47" spans="1:14" s="286" customFormat="1" ht="56.25" x14ac:dyDescent="0.25">
      <c r="A47" s="299">
        <f t="shared" si="10"/>
        <v>41</v>
      </c>
      <c r="B47" s="316" t="s">
        <v>282</v>
      </c>
      <c r="C47" s="299" t="s">
        <v>386</v>
      </c>
      <c r="D47" s="314">
        <f t="shared" si="11"/>
        <v>0</v>
      </c>
      <c r="E47" s="314">
        <f t="shared" si="11"/>
        <v>0</v>
      </c>
      <c r="F47" s="313" t="str">
        <f t="shared" si="5"/>
        <v xml:space="preserve"> </v>
      </c>
      <c r="G47" s="314">
        <f>IF(G11=0,0,G83/G11)</f>
        <v>0</v>
      </c>
      <c r="H47" s="313" t="str">
        <f t="shared" si="6"/>
        <v xml:space="preserve"> </v>
      </c>
      <c r="I47" s="314"/>
      <c r="J47" s="313" t="str">
        <f t="shared" si="7"/>
        <v xml:space="preserve"> </v>
      </c>
      <c r="K47" s="314"/>
      <c r="L47" s="313" t="str">
        <f t="shared" si="8"/>
        <v xml:space="preserve"> </v>
      </c>
      <c r="M47" s="314"/>
      <c r="N47" s="313" t="str">
        <f t="shared" si="9"/>
        <v xml:space="preserve"> </v>
      </c>
    </row>
    <row r="48" spans="1:14" s="286" customFormat="1" ht="56.25" x14ac:dyDescent="0.25">
      <c r="A48" s="299">
        <f t="shared" si="10"/>
        <v>42</v>
      </c>
      <c r="B48" s="316" t="s">
        <v>280</v>
      </c>
      <c r="C48" s="299" t="s">
        <v>385</v>
      </c>
      <c r="D48" s="314">
        <f t="shared" si="11"/>
        <v>0</v>
      </c>
      <c r="E48" s="314">
        <f t="shared" si="11"/>
        <v>0</v>
      </c>
      <c r="F48" s="313" t="str">
        <f t="shared" si="5"/>
        <v xml:space="preserve"> </v>
      </c>
      <c r="G48" s="314">
        <f>IF(G12=0,0,G84/G12)</f>
        <v>0</v>
      </c>
      <c r="H48" s="313" t="str">
        <f t="shared" si="6"/>
        <v xml:space="preserve"> </v>
      </c>
      <c r="I48" s="314"/>
      <c r="J48" s="313" t="str">
        <f t="shared" si="7"/>
        <v xml:space="preserve"> </v>
      </c>
      <c r="K48" s="314"/>
      <c r="L48" s="313" t="str">
        <f t="shared" si="8"/>
        <v xml:space="preserve"> </v>
      </c>
      <c r="M48" s="314"/>
      <c r="N48" s="313" t="str">
        <f t="shared" si="9"/>
        <v xml:space="preserve"> </v>
      </c>
    </row>
    <row r="49" spans="1:14" s="286" customFormat="1" ht="31.5" x14ac:dyDescent="0.25">
      <c r="A49" s="299">
        <f t="shared" si="10"/>
        <v>43</v>
      </c>
      <c r="B49" s="316" t="s">
        <v>278</v>
      </c>
      <c r="C49" s="299" t="s">
        <v>384</v>
      </c>
      <c r="D49" s="314">
        <f t="shared" si="11"/>
        <v>0</v>
      </c>
      <c r="E49" s="314">
        <f t="shared" si="11"/>
        <v>0</v>
      </c>
      <c r="F49" s="313" t="str">
        <f t="shared" si="5"/>
        <v xml:space="preserve"> </v>
      </c>
      <c r="G49" s="314">
        <f>IF(G13=0,0,G85/G13)</f>
        <v>0</v>
      </c>
      <c r="H49" s="313" t="str">
        <f t="shared" si="6"/>
        <v xml:space="preserve"> </v>
      </c>
      <c r="I49" s="314"/>
      <c r="J49" s="313" t="str">
        <f t="shared" si="7"/>
        <v xml:space="preserve"> </v>
      </c>
      <c r="K49" s="314"/>
      <c r="L49" s="313" t="str">
        <f t="shared" si="8"/>
        <v xml:space="preserve"> </v>
      </c>
      <c r="M49" s="314"/>
      <c r="N49" s="313" t="str">
        <f t="shared" si="9"/>
        <v xml:space="preserve"> </v>
      </c>
    </row>
    <row r="50" spans="1:14" s="286" customFormat="1" ht="37.5" x14ac:dyDescent="0.25">
      <c r="A50" s="311">
        <f t="shared" si="10"/>
        <v>44</v>
      </c>
      <c r="B50" s="312" t="s">
        <v>301</v>
      </c>
      <c r="C50" s="311" t="s">
        <v>383</v>
      </c>
      <c r="D50" s="309">
        <f>D51+D52+D53</f>
        <v>0</v>
      </c>
      <c r="E50" s="309">
        <f>E51+E52+E53</f>
        <v>0</v>
      </c>
      <c r="F50" s="308" t="str">
        <f t="shared" si="5"/>
        <v xml:space="preserve"> </v>
      </c>
      <c r="G50" s="309">
        <f>G51+G52+G53</f>
        <v>0</v>
      </c>
      <c r="H50" s="308" t="str">
        <f t="shared" si="6"/>
        <v xml:space="preserve"> </v>
      </c>
      <c r="I50" s="309">
        <f>I51+I52+I53</f>
        <v>0</v>
      </c>
      <c r="J50" s="308" t="str">
        <f t="shared" si="7"/>
        <v xml:space="preserve"> </v>
      </c>
      <c r="K50" s="309">
        <f>K51+K52+K53</f>
        <v>0</v>
      </c>
      <c r="L50" s="308" t="str">
        <f t="shared" si="8"/>
        <v xml:space="preserve"> </v>
      </c>
      <c r="M50" s="309">
        <f>M51+M52+M53</f>
        <v>0</v>
      </c>
      <c r="N50" s="308" t="str">
        <f t="shared" si="9"/>
        <v xml:space="preserve"> </v>
      </c>
    </row>
    <row r="51" spans="1:14" s="286" customFormat="1" ht="31.5" x14ac:dyDescent="0.25">
      <c r="A51" s="299">
        <f t="shared" si="10"/>
        <v>45</v>
      </c>
      <c r="B51" s="316" t="s">
        <v>299</v>
      </c>
      <c r="C51" s="299" t="s">
        <v>382</v>
      </c>
      <c r="D51" s="314">
        <f t="shared" ref="D51:E53" si="12">IF(D15=0,0,D87/D15)</f>
        <v>0</v>
      </c>
      <c r="E51" s="314">
        <f t="shared" si="12"/>
        <v>0</v>
      </c>
      <c r="F51" s="313" t="str">
        <f t="shared" si="5"/>
        <v xml:space="preserve"> </v>
      </c>
      <c r="G51" s="314">
        <f>IF(G15=0,0,G87/G15)</f>
        <v>0</v>
      </c>
      <c r="H51" s="313" t="str">
        <f t="shared" si="6"/>
        <v xml:space="preserve"> </v>
      </c>
      <c r="I51" s="314"/>
      <c r="J51" s="313" t="str">
        <f t="shared" si="7"/>
        <v xml:space="preserve"> </v>
      </c>
      <c r="K51" s="314"/>
      <c r="L51" s="313" t="str">
        <f t="shared" si="8"/>
        <v xml:space="preserve"> </v>
      </c>
      <c r="M51" s="314"/>
      <c r="N51" s="313" t="str">
        <f t="shared" si="9"/>
        <v xml:space="preserve"> </v>
      </c>
    </row>
    <row r="52" spans="1:14" s="286" customFormat="1" ht="37.5" x14ac:dyDescent="0.25">
      <c r="A52" s="299">
        <f t="shared" si="10"/>
        <v>46</v>
      </c>
      <c r="B52" s="316" t="s">
        <v>297</v>
      </c>
      <c r="C52" s="299" t="s">
        <v>381</v>
      </c>
      <c r="D52" s="314">
        <f t="shared" si="12"/>
        <v>0</v>
      </c>
      <c r="E52" s="314">
        <f t="shared" si="12"/>
        <v>0</v>
      </c>
      <c r="F52" s="313" t="str">
        <f t="shared" si="5"/>
        <v xml:space="preserve"> </v>
      </c>
      <c r="G52" s="314">
        <f>IF(G16=0,0,G88/G16)</f>
        <v>0</v>
      </c>
      <c r="H52" s="313" t="str">
        <f t="shared" si="6"/>
        <v xml:space="preserve"> </v>
      </c>
      <c r="I52" s="314"/>
      <c r="J52" s="313" t="str">
        <f t="shared" si="7"/>
        <v xml:space="preserve"> </v>
      </c>
      <c r="K52" s="314"/>
      <c r="L52" s="313" t="str">
        <f t="shared" si="8"/>
        <v xml:space="preserve"> </v>
      </c>
      <c r="M52" s="314"/>
      <c r="N52" s="313" t="str">
        <f t="shared" si="9"/>
        <v xml:space="preserve"> </v>
      </c>
    </row>
    <row r="53" spans="1:14" s="286" customFormat="1" ht="31.5" x14ac:dyDescent="0.25">
      <c r="A53" s="299">
        <f t="shared" si="10"/>
        <v>47</v>
      </c>
      <c r="B53" s="316" t="s">
        <v>295</v>
      </c>
      <c r="C53" s="299" t="s">
        <v>380</v>
      </c>
      <c r="D53" s="314">
        <f t="shared" si="12"/>
        <v>0</v>
      </c>
      <c r="E53" s="314">
        <f t="shared" si="12"/>
        <v>0</v>
      </c>
      <c r="F53" s="313" t="str">
        <f t="shared" si="5"/>
        <v xml:space="preserve"> </v>
      </c>
      <c r="G53" s="314">
        <f>IF(G17=0,0,G89/G17)</f>
        <v>0</v>
      </c>
      <c r="H53" s="313" t="str">
        <f t="shared" si="6"/>
        <v xml:space="preserve"> </v>
      </c>
      <c r="I53" s="314"/>
      <c r="J53" s="313" t="str">
        <f t="shared" si="7"/>
        <v xml:space="preserve"> </v>
      </c>
      <c r="K53" s="314"/>
      <c r="L53" s="313" t="str">
        <f t="shared" si="8"/>
        <v xml:space="preserve"> </v>
      </c>
      <c r="M53" s="314"/>
      <c r="N53" s="313" t="str">
        <f t="shared" si="9"/>
        <v xml:space="preserve"> </v>
      </c>
    </row>
    <row r="54" spans="1:14" s="286" customFormat="1" ht="31.5" x14ac:dyDescent="0.25">
      <c r="A54" s="311">
        <f t="shared" si="10"/>
        <v>48</v>
      </c>
      <c r="B54" s="312" t="s">
        <v>293</v>
      </c>
      <c r="C54" s="311" t="s">
        <v>379</v>
      </c>
      <c r="D54" s="309">
        <f>D55+D56</f>
        <v>0</v>
      </c>
      <c r="E54" s="309">
        <f>E55+E56</f>
        <v>0</v>
      </c>
      <c r="F54" s="308" t="str">
        <f t="shared" si="5"/>
        <v xml:space="preserve"> </v>
      </c>
      <c r="G54" s="309">
        <f>G55+G56</f>
        <v>0</v>
      </c>
      <c r="H54" s="308" t="str">
        <f t="shared" si="6"/>
        <v xml:space="preserve"> </v>
      </c>
      <c r="I54" s="309">
        <f>I55+I56</f>
        <v>0</v>
      </c>
      <c r="J54" s="308" t="str">
        <f t="shared" si="7"/>
        <v xml:space="preserve"> </v>
      </c>
      <c r="K54" s="309">
        <f>K55+K56</f>
        <v>0</v>
      </c>
      <c r="L54" s="308" t="str">
        <f t="shared" si="8"/>
        <v xml:space="preserve"> </v>
      </c>
      <c r="M54" s="309">
        <f>M55+M56</f>
        <v>0</v>
      </c>
      <c r="N54" s="308" t="str">
        <f t="shared" si="9"/>
        <v xml:space="preserve"> </v>
      </c>
    </row>
    <row r="55" spans="1:14" s="286" customFormat="1" ht="37.5" x14ac:dyDescent="0.25">
      <c r="A55" s="299">
        <f t="shared" si="10"/>
        <v>49</v>
      </c>
      <c r="B55" s="316" t="s">
        <v>291</v>
      </c>
      <c r="C55" s="299" t="s">
        <v>378</v>
      </c>
      <c r="D55" s="314">
        <f>IF(D19=0,0,D91/D19)</f>
        <v>0</v>
      </c>
      <c r="E55" s="314">
        <f>IF(E19=0,0,E91/E19)</f>
        <v>0</v>
      </c>
      <c r="F55" s="313" t="str">
        <f t="shared" si="5"/>
        <v xml:space="preserve"> </v>
      </c>
      <c r="G55" s="314">
        <f>IF(G19=0,0,G91/G19)</f>
        <v>0</v>
      </c>
      <c r="H55" s="313" t="str">
        <f t="shared" si="6"/>
        <v xml:space="preserve"> </v>
      </c>
      <c r="I55" s="314"/>
      <c r="J55" s="313" t="str">
        <f t="shared" si="7"/>
        <v xml:space="preserve"> </v>
      </c>
      <c r="K55" s="314"/>
      <c r="L55" s="313" t="str">
        <f t="shared" si="8"/>
        <v xml:space="preserve"> </v>
      </c>
      <c r="M55" s="314"/>
      <c r="N55" s="313" t="str">
        <f t="shared" si="9"/>
        <v xml:space="preserve"> </v>
      </c>
    </row>
    <row r="56" spans="1:14" s="286" customFormat="1" ht="31.5" x14ac:dyDescent="0.25">
      <c r="A56" s="299">
        <f t="shared" si="10"/>
        <v>50</v>
      </c>
      <c r="B56" s="316" t="s">
        <v>289</v>
      </c>
      <c r="C56" s="299" t="s">
        <v>377</v>
      </c>
      <c r="D56" s="314">
        <f>IF(D20=0,0,D92/D20)</f>
        <v>0</v>
      </c>
      <c r="E56" s="314">
        <f>IF(E20=0,0,E92/E20)</f>
        <v>0</v>
      </c>
      <c r="F56" s="313" t="str">
        <f t="shared" si="5"/>
        <v xml:space="preserve"> </v>
      </c>
      <c r="G56" s="314">
        <f>IF(G20=0,0,G92/G20)</f>
        <v>0</v>
      </c>
      <c r="H56" s="313" t="str">
        <f t="shared" si="6"/>
        <v xml:space="preserve"> </v>
      </c>
      <c r="I56" s="314"/>
      <c r="J56" s="313" t="str">
        <f t="shared" si="7"/>
        <v xml:space="preserve"> </v>
      </c>
      <c r="K56" s="314"/>
      <c r="L56" s="313" t="str">
        <f t="shared" si="8"/>
        <v xml:space="preserve"> </v>
      </c>
      <c r="M56" s="314"/>
      <c r="N56" s="313" t="str">
        <f t="shared" si="9"/>
        <v xml:space="preserve"> </v>
      </c>
    </row>
    <row r="57" spans="1:14" s="286" customFormat="1" ht="37.5" x14ac:dyDescent="0.25">
      <c r="A57" s="311">
        <f t="shared" si="10"/>
        <v>51</v>
      </c>
      <c r="B57" s="312" t="s">
        <v>287</v>
      </c>
      <c r="C57" s="311" t="s">
        <v>376</v>
      </c>
      <c r="D57" s="309">
        <f>D58+D59+D60+D61+D62</f>
        <v>0</v>
      </c>
      <c r="E57" s="309">
        <f>E58+E59+E60+E61+E62</f>
        <v>0</v>
      </c>
      <c r="F57" s="308" t="str">
        <f t="shared" si="5"/>
        <v xml:space="preserve"> </v>
      </c>
      <c r="G57" s="309">
        <f>G58+G59+G60+G61+G62</f>
        <v>0</v>
      </c>
      <c r="H57" s="308" t="str">
        <f t="shared" si="6"/>
        <v xml:space="preserve"> </v>
      </c>
      <c r="I57" s="309">
        <f>I58+I59+I60+I61+I62</f>
        <v>0</v>
      </c>
      <c r="J57" s="308" t="str">
        <f t="shared" si="7"/>
        <v xml:space="preserve"> </v>
      </c>
      <c r="K57" s="309">
        <f>K58+K59+K60+K61+K62</f>
        <v>0</v>
      </c>
      <c r="L57" s="308" t="str">
        <f t="shared" si="8"/>
        <v xml:space="preserve"> </v>
      </c>
      <c r="M57" s="309">
        <f>M58+M59+M60+M61+M62</f>
        <v>0</v>
      </c>
      <c r="N57" s="308" t="str">
        <f t="shared" si="9"/>
        <v xml:space="preserve"> </v>
      </c>
    </row>
    <row r="58" spans="1:14" s="286" customFormat="1" ht="37.5" x14ac:dyDescent="0.25">
      <c r="A58" s="299">
        <f t="shared" si="10"/>
        <v>52</v>
      </c>
      <c r="B58" s="316" t="s">
        <v>258</v>
      </c>
      <c r="C58" s="299" t="s">
        <v>375</v>
      </c>
      <c r="D58" s="314">
        <f t="shared" ref="D58:E63" si="13">IF(D22=0,0,D94/D22)</f>
        <v>0</v>
      </c>
      <c r="E58" s="314">
        <f t="shared" si="13"/>
        <v>0</v>
      </c>
      <c r="F58" s="313" t="str">
        <f t="shared" si="5"/>
        <v xml:space="preserve"> </v>
      </c>
      <c r="G58" s="314">
        <f t="shared" ref="G58:G63" si="14">IF(G22=0,0,G94/G22)</f>
        <v>0</v>
      </c>
      <c r="H58" s="313" t="str">
        <f t="shared" si="6"/>
        <v xml:space="preserve"> </v>
      </c>
      <c r="I58" s="314"/>
      <c r="J58" s="313" t="str">
        <f t="shared" si="7"/>
        <v xml:space="preserve"> </v>
      </c>
      <c r="K58" s="314"/>
      <c r="L58" s="313" t="str">
        <f t="shared" si="8"/>
        <v xml:space="preserve"> </v>
      </c>
      <c r="M58" s="314"/>
      <c r="N58" s="313" t="str">
        <f t="shared" si="9"/>
        <v xml:space="preserve"> </v>
      </c>
    </row>
    <row r="59" spans="1:14" s="286" customFormat="1" ht="56.25" x14ac:dyDescent="0.25">
      <c r="A59" s="299">
        <f t="shared" si="10"/>
        <v>53</v>
      </c>
      <c r="B59" s="316" t="s">
        <v>284</v>
      </c>
      <c r="C59" s="299" t="s">
        <v>374</v>
      </c>
      <c r="D59" s="314">
        <f t="shared" si="13"/>
        <v>0</v>
      </c>
      <c r="E59" s="314">
        <f t="shared" si="13"/>
        <v>0</v>
      </c>
      <c r="F59" s="313" t="str">
        <f t="shared" si="5"/>
        <v xml:space="preserve"> </v>
      </c>
      <c r="G59" s="314">
        <f t="shared" si="14"/>
        <v>0</v>
      </c>
      <c r="H59" s="313" t="str">
        <f t="shared" si="6"/>
        <v xml:space="preserve"> </v>
      </c>
      <c r="I59" s="314"/>
      <c r="J59" s="313" t="str">
        <f t="shared" si="7"/>
        <v xml:space="preserve"> </v>
      </c>
      <c r="K59" s="314"/>
      <c r="L59" s="313" t="str">
        <f t="shared" si="8"/>
        <v xml:space="preserve"> </v>
      </c>
      <c r="M59" s="314"/>
      <c r="N59" s="313" t="str">
        <f t="shared" si="9"/>
        <v xml:space="preserve"> </v>
      </c>
    </row>
    <row r="60" spans="1:14" s="286" customFormat="1" ht="56.25" x14ac:dyDescent="0.25">
      <c r="A60" s="299">
        <f t="shared" si="10"/>
        <v>54</v>
      </c>
      <c r="B60" s="316" t="s">
        <v>282</v>
      </c>
      <c r="C60" s="299" t="s">
        <v>373</v>
      </c>
      <c r="D60" s="314">
        <f t="shared" si="13"/>
        <v>0</v>
      </c>
      <c r="E60" s="314">
        <f t="shared" si="13"/>
        <v>0</v>
      </c>
      <c r="F60" s="313" t="str">
        <f t="shared" si="5"/>
        <v xml:space="preserve"> </v>
      </c>
      <c r="G60" s="314">
        <f t="shared" si="14"/>
        <v>0</v>
      </c>
      <c r="H60" s="313" t="str">
        <f t="shared" si="6"/>
        <v xml:space="preserve"> </v>
      </c>
      <c r="I60" s="314"/>
      <c r="J60" s="313" t="str">
        <f t="shared" si="7"/>
        <v xml:space="preserve"> </v>
      </c>
      <c r="K60" s="314"/>
      <c r="L60" s="313" t="str">
        <f t="shared" si="8"/>
        <v xml:space="preserve"> </v>
      </c>
      <c r="M60" s="314"/>
      <c r="N60" s="313" t="str">
        <f t="shared" si="9"/>
        <v xml:space="preserve"> </v>
      </c>
    </row>
    <row r="61" spans="1:14" s="286" customFormat="1" ht="56.25" x14ac:dyDescent="0.25">
      <c r="A61" s="299">
        <f t="shared" si="10"/>
        <v>55</v>
      </c>
      <c r="B61" s="316" t="s">
        <v>280</v>
      </c>
      <c r="C61" s="299" t="s">
        <v>372</v>
      </c>
      <c r="D61" s="314">
        <f t="shared" si="13"/>
        <v>0</v>
      </c>
      <c r="E61" s="314">
        <f t="shared" si="13"/>
        <v>0</v>
      </c>
      <c r="F61" s="313" t="str">
        <f t="shared" si="5"/>
        <v xml:space="preserve"> </v>
      </c>
      <c r="G61" s="314">
        <f t="shared" si="14"/>
        <v>0</v>
      </c>
      <c r="H61" s="313" t="str">
        <f t="shared" si="6"/>
        <v xml:space="preserve"> </v>
      </c>
      <c r="I61" s="314"/>
      <c r="J61" s="313" t="str">
        <f t="shared" si="7"/>
        <v xml:space="preserve"> </v>
      </c>
      <c r="K61" s="314"/>
      <c r="L61" s="313" t="str">
        <f t="shared" si="8"/>
        <v xml:space="preserve"> </v>
      </c>
      <c r="M61" s="314"/>
      <c r="N61" s="313" t="str">
        <f t="shared" si="9"/>
        <v xml:space="preserve"> </v>
      </c>
    </row>
    <row r="62" spans="1:14" s="286" customFormat="1" ht="31.5" x14ac:dyDescent="0.25">
      <c r="A62" s="299">
        <f t="shared" si="10"/>
        <v>56</v>
      </c>
      <c r="B62" s="316" t="s">
        <v>278</v>
      </c>
      <c r="C62" s="299" t="s">
        <v>371</v>
      </c>
      <c r="D62" s="314">
        <f t="shared" si="13"/>
        <v>0</v>
      </c>
      <c r="E62" s="314">
        <f t="shared" si="13"/>
        <v>0</v>
      </c>
      <c r="F62" s="313" t="str">
        <f t="shared" si="5"/>
        <v xml:space="preserve"> </v>
      </c>
      <c r="G62" s="314">
        <f t="shared" si="14"/>
        <v>0</v>
      </c>
      <c r="H62" s="313" t="str">
        <f t="shared" si="6"/>
        <v xml:space="preserve"> </v>
      </c>
      <c r="I62" s="314"/>
      <c r="J62" s="313" t="str">
        <f t="shared" si="7"/>
        <v xml:space="preserve"> </v>
      </c>
      <c r="K62" s="314"/>
      <c r="L62" s="313" t="str">
        <f t="shared" si="8"/>
        <v xml:space="preserve"> </v>
      </c>
      <c r="M62" s="314"/>
      <c r="N62" s="313" t="str">
        <f t="shared" si="9"/>
        <v xml:space="preserve"> </v>
      </c>
    </row>
    <row r="63" spans="1:14" s="286" customFormat="1" ht="56.25" x14ac:dyDescent="0.25">
      <c r="A63" s="311">
        <f t="shared" si="10"/>
        <v>57</v>
      </c>
      <c r="B63" s="312" t="s">
        <v>276</v>
      </c>
      <c r="C63" s="311" t="s">
        <v>370</v>
      </c>
      <c r="D63" s="309">
        <f t="shared" si="13"/>
        <v>0</v>
      </c>
      <c r="E63" s="309">
        <f t="shared" si="13"/>
        <v>0</v>
      </c>
      <c r="F63" s="308" t="str">
        <f t="shared" si="5"/>
        <v xml:space="preserve"> </v>
      </c>
      <c r="G63" s="309">
        <f t="shared" si="14"/>
        <v>0</v>
      </c>
      <c r="H63" s="308" t="str">
        <f t="shared" si="6"/>
        <v xml:space="preserve"> </v>
      </c>
      <c r="I63" s="309"/>
      <c r="J63" s="308" t="str">
        <f t="shared" si="7"/>
        <v xml:space="preserve"> </v>
      </c>
      <c r="K63" s="309"/>
      <c r="L63" s="308" t="str">
        <f t="shared" si="8"/>
        <v xml:space="preserve"> </v>
      </c>
      <c r="M63" s="309"/>
      <c r="N63" s="308" t="str">
        <f t="shared" si="9"/>
        <v xml:space="preserve"> </v>
      </c>
    </row>
    <row r="64" spans="1:14" s="286" customFormat="1" ht="37.5" x14ac:dyDescent="0.25">
      <c r="A64" s="311">
        <f t="shared" si="10"/>
        <v>58</v>
      </c>
      <c r="B64" s="312" t="s">
        <v>274</v>
      </c>
      <c r="C64" s="311" t="s">
        <v>369</v>
      </c>
      <c r="D64" s="309">
        <f>D65+D66</f>
        <v>0</v>
      </c>
      <c r="E64" s="309">
        <f>E65+E66</f>
        <v>0</v>
      </c>
      <c r="F64" s="308" t="str">
        <f t="shared" si="5"/>
        <v xml:space="preserve"> </v>
      </c>
      <c r="G64" s="309">
        <f>G65+G66</f>
        <v>0</v>
      </c>
      <c r="H64" s="308" t="str">
        <f t="shared" si="6"/>
        <v xml:space="preserve"> </v>
      </c>
      <c r="I64" s="309">
        <f>I65+I66</f>
        <v>0</v>
      </c>
      <c r="J64" s="308" t="str">
        <f t="shared" si="7"/>
        <v xml:space="preserve"> </v>
      </c>
      <c r="K64" s="309">
        <f>K65+K66</f>
        <v>0</v>
      </c>
      <c r="L64" s="308" t="str">
        <f t="shared" si="8"/>
        <v xml:space="preserve"> </v>
      </c>
      <c r="M64" s="309">
        <f>M65+M66</f>
        <v>0</v>
      </c>
      <c r="N64" s="308" t="str">
        <f t="shared" si="9"/>
        <v xml:space="preserve"> </v>
      </c>
    </row>
    <row r="65" spans="1:14" s="286" customFormat="1" ht="37.5" x14ac:dyDescent="0.25">
      <c r="A65" s="299">
        <f t="shared" si="10"/>
        <v>59</v>
      </c>
      <c r="B65" s="316" t="s">
        <v>272</v>
      </c>
      <c r="C65" s="299" t="s">
        <v>368</v>
      </c>
      <c r="D65" s="314">
        <f>IF(D29=0,0,D101/D29)</f>
        <v>0</v>
      </c>
      <c r="E65" s="314">
        <f>IF(E29=0,0,E101/E29)</f>
        <v>0</v>
      </c>
      <c r="F65" s="313" t="str">
        <f t="shared" si="5"/>
        <v xml:space="preserve"> </v>
      </c>
      <c r="G65" s="314">
        <f>IF(G29=0,0,G101/G29)</f>
        <v>0</v>
      </c>
      <c r="H65" s="313" t="str">
        <f t="shared" si="6"/>
        <v xml:space="preserve"> </v>
      </c>
      <c r="I65" s="314"/>
      <c r="J65" s="313" t="str">
        <f t="shared" si="7"/>
        <v xml:space="preserve"> </v>
      </c>
      <c r="K65" s="314"/>
      <c r="L65" s="313" t="str">
        <f t="shared" si="8"/>
        <v xml:space="preserve"> </v>
      </c>
      <c r="M65" s="314"/>
      <c r="N65" s="313" t="str">
        <f t="shared" si="9"/>
        <v xml:space="preserve"> </v>
      </c>
    </row>
    <row r="66" spans="1:14" s="286" customFormat="1" ht="31.5" x14ac:dyDescent="0.25">
      <c r="A66" s="299">
        <f t="shared" si="10"/>
        <v>60</v>
      </c>
      <c r="B66" s="316" t="s">
        <v>270</v>
      </c>
      <c r="C66" s="299" t="s">
        <v>367</v>
      </c>
      <c r="D66" s="314">
        <f>IF(D30=0,0,D102/D30)</f>
        <v>0</v>
      </c>
      <c r="E66" s="314">
        <f>IF(E30=0,0,E102/E30)</f>
        <v>0</v>
      </c>
      <c r="F66" s="313" t="str">
        <f t="shared" si="5"/>
        <v xml:space="preserve"> </v>
      </c>
      <c r="G66" s="314">
        <f>IF(G30=0,0,G102/G30)</f>
        <v>0</v>
      </c>
      <c r="H66" s="313" t="str">
        <f t="shared" si="6"/>
        <v xml:space="preserve"> </v>
      </c>
      <c r="I66" s="314"/>
      <c r="J66" s="313" t="str">
        <f t="shared" si="7"/>
        <v xml:space="preserve"> </v>
      </c>
      <c r="K66" s="314"/>
      <c r="L66" s="313" t="str">
        <f t="shared" si="8"/>
        <v xml:space="preserve"> </v>
      </c>
      <c r="M66" s="314"/>
      <c r="N66" s="313" t="str">
        <f t="shared" si="9"/>
        <v xml:space="preserve"> </v>
      </c>
    </row>
    <row r="67" spans="1:14" s="286" customFormat="1" ht="56.25" x14ac:dyDescent="0.25">
      <c r="A67" s="333">
        <f t="shared" si="10"/>
        <v>61</v>
      </c>
      <c r="B67" s="312" t="s">
        <v>268</v>
      </c>
      <c r="C67" s="333" t="s">
        <v>366</v>
      </c>
      <c r="D67" s="309">
        <f>D68+D69</f>
        <v>0</v>
      </c>
      <c r="E67" s="309">
        <f>E68+E69</f>
        <v>0</v>
      </c>
      <c r="F67" s="308" t="str">
        <f t="shared" si="5"/>
        <v xml:space="preserve"> </v>
      </c>
      <c r="G67" s="309">
        <f>G68+G69</f>
        <v>0</v>
      </c>
      <c r="H67" s="308" t="str">
        <f t="shared" si="6"/>
        <v xml:space="preserve"> </v>
      </c>
      <c r="I67" s="309">
        <f>I68+I69</f>
        <v>0</v>
      </c>
      <c r="J67" s="308" t="str">
        <f t="shared" si="7"/>
        <v xml:space="preserve"> </v>
      </c>
      <c r="K67" s="309">
        <f>K68+K69</f>
        <v>0</v>
      </c>
      <c r="L67" s="308" t="str">
        <f t="shared" si="8"/>
        <v xml:space="preserve"> </v>
      </c>
      <c r="M67" s="309">
        <f>M68+M69</f>
        <v>0</v>
      </c>
      <c r="N67" s="308" t="str">
        <f t="shared" si="9"/>
        <v xml:space="preserve"> </v>
      </c>
    </row>
    <row r="68" spans="1:14" s="286" customFormat="1" ht="37.5" x14ac:dyDescent="0.25">
      <c r="A68" s="299">
        <f t="shared" si="10"/>
        <v>62</v>
      </c>
      <c r="B68" s="316" t="s">
        <v>258</v>
      </c>
      <c r="C68" s="299" t="s">
        <v>365</v>
      </c>
      <c r="D68" s="314">
        <f>IF(D32=0,0,D104/D32)</f>
        <v>0</v>
      </c>
      <c r="E68" s="314">
        <f>IF(E32=0,0,E104/E32)</f>
        <v>0</v>
      </c>
      <c r="F68" s="313" t="str">
        <f t="shared" si="5"/>
        <v xml:space="preserve"> </v>
      </c>
      <c r="G68" s="314">
        <f>IF(G32=0,0,G104/G32)</f>
        <v>0</v>
      </c>
      <c r="H68" s="313" t="str">
        <f t="shared" si="6"/>
        <v xml:space="preserve"> </v>
      </c>
      <c r="I68" s="314"/>
      <c r="J68" s="313" t="str">
        <f t="shared" si="7"/>
        <v xml:space="preserve"> </v>
      </c>
      <c r="K68" s="314"/>
      <c r="L68" s="313" t="str">
        <f t="shared" si="8"/>
        <v xml:space="preserve"> </v>
      </c>
      <c r="M68" s="314"/>
      <c r="N68" s="313" t="str">
        <f t="shared" si="9"/>
        <v xml:space="preserve"> </v>
      </c>
    </row>
    <row r="69" spans="1:14" s="286" customFormat="1" ht="31.5" x14ac:dyDescent="0.25">
      <c r="A69" s="299">
        <f t="shared" si="10"/>
        <v>63</v>
      </c>
      <c r="B69" s="316" t="s">
        <v>256</v>
      </c>
      <c r="C69" s="299" t="s">
        <v>364</v>
      </c>
      <c r="D69" s="314">
        <f>IF(D33=0,0,D105/D33)</f>
        <v>0</v>
      </c>
      <c r="E69" s="314">
        <f>IF(E33=0,0,E105/E33)</f>
        <v>0</v>
      </c>
      <c r="F69" s="313" t="str">
        <f t="shared" si="5"/>
        <v xml:space="preserve"> </v>
      </c>
      <c r="G69" s="314">
        <f>IF(G33=0,0,G105/G33)</f>
        <v>0</v>
      </c>
      <c r="H69" s="313" t="str">
        <f t="shared" si="6"/>
        <v xml:space="preserve"> </v>
      </c>
      <c r="I69" s="314"/>
      <c r="J69" s="313" t="str">
        <f t="shared" si="7"/>
        <v xml:space="preserve"> </v>
      </c>
      <c r="K69" s="314"/>
      <c r="L69" s="313" t="str">
        <f t="shared" si="8"/>
        <v xml:space="preserve"> </v>
      </c>
      <c r="M69" s="314"/>
      <c r="N69" s="313" t="str">
        <f t="shared" si="9"/>
        <v xml:space="preserve"> </v>
      </c>
    </row>
    <row r="70" spans="1:14" s="286" customFormat="1" ht="37.5" x14ac:dyDescent="0.25">
      <c r="A70" s="311">
        <f t="shared" si="10"/>
        <v>64</v>
      </c>
      <c r="B70" s="312" t="s">
        <v>264</v>
      </c>
      <c r="C70" s="311" t="s">
        <v>363</v>
      </c>
      <c r="D70" s="309">
        <f>D71+D72</f>
        <v>0</v>
      </c>
      <c r="E70" s="309">
        <f>E71+E72</f>
        <v>0</v>
      </c>
      <c r="F70" s="308" t="str">
        <f t="shared" si="5"/>
        <v xml:space="preserve"> </v>
      </c>
      <c r="G70" s="309">
        <f>G71+G72</f>
        <v>0</v>
      </c>
      <c r="H70" s="308" t="str">
        <f t="shared" si="6"/>
        <v xml:space="preserve"> </v>
      </c>
      <c r="I70" s="309">
        <f>I71+I72</f>
        <v>0</v>
      </c>
      <c r="J70" s="308" t="str">
        <f t="shared" si="7"/>
        <v xml:space="preserve"> </v>
      </c>
      <c r="K70" s="309">
        <f>K71+K72</f>
        <v>0</v>
      </c>
      <c r="L70" s="308" t="str">
        <f t="shared" si="8"/>
        <v xml:space="preserve"> </v>
      </c>
      <c r="M70" s="309">
        <f>M71+M72</f>
        <v>0</v>
      </c>
      <c r="N70" s="308" t="str">
        <f t="shared" si="9"/>
        <v xml:space="preserve"> </v>
      </c>
    </row>
    <row r="71" spans="1:14" s="286" customFormat="1" ht="37.5" x14ac:dyDescent="0.25">
      <c r="A71" s="299">
        <f t="shared" si="10"/>
        <v>65</v>
      </c>
      <c r="B71" s="316" t="s">
        <v>258</v>
      </c>
      <c r="C71" s="299" t="s">
        <v>362</v>
      </c>
      <c r="D71" s="314">
        <f>IF(D35=0,0,D107/D35)</f>
        <v>0</v>
      </c>
      <c r="E71" s="314">
        <f>IF(E35=0,0,E107/E35)</f>
        <v>0</v>
      </c>
      <c r="F71" s="313" t="str">
        <f t="shared" ref="F71:F102" si="15">IF(D71=0," ",E71/D71*100)</f>
        <v xml:space="preserve"> </v>
      </c>
      <c r="G71" s="314">
        <f>IF(G35=0,0,G107/G35)</f>
        <v>0</v>
      </c>
      <c r="H71" s="313" t="str">
        <f t="shared" ref="H71:H102" si="16">IF(E71=0," ",G71/E71*100)</f>
        <v xml:space="preserve"> </v>
      </c>
      <c r="I71" s="314"/>
      <c r="J71" s="313" t="str">
        <f t="shared" ref="J71:J102" si="17">IF(G71=0," ",I71/G71*100)</f>
        <v xml:space="preserve"> </v>
      </c>
      <c r="K71" s="314"/>
      <c r="L71" s="313" t="str">
        <f t="shared" ref="L71:L102" si="18">IF(I71=0," ",K71/I71*100)</f>
        <v xml:space="preserve"> </v>
      </c>
      <c r="M71" s="314"/>
      <c r="N71" s="313" t="str">
        <f t="shared" ref="N71:N102" si="19">IF(K71=0," ",M71/K71*100)</f>
        <v xml:space="preserve"> </v>
      </c>
    </row>
    <row r="72" spans="1:14" s="286" customFormat="1" ht="31.5" x14ac:dyDescent="0.25">
      <c r="A72" s="299">
        <f t="shared" si="10"/>
        <v>66</v>
      </c>
      <c r="B72" s="315" t="s">
        <v>256</v>
      </c>
      <c r="C72" s="299" t="s">
        <v>361</v>
      </c>
      <c r="D72" s="314">
        <f>IF(D36=0,0,D108/D36)</f>
        <v>0</v>
      </c>
      <c r="E72" s="314">
        <f>IF(E36=0,0,E108/E36)</f>
        <v>0</v>
      </c>
      <c r="F72" s="313" t="str">
        <f t="shared" si="15"/>
        <v xml:space="preserve"> </v>
      </c>
      <c r="G72" s="314">
        <f>IF(G36=0,0,G108/G36)</f>
        <v>0</v>
      </c>
      <c r="H72" s="313" t="str">
        <f t="shared" si="16"/>
        <v xml:space="preserve"> </v>
      </c>
      <c r="I72" s="314"/>
      <c r="J72" s="313" t="str">
        <f t="shared" si="17"/>
        <v xml:space="preserve"> </v>
      </c>
      <c r="K72" s="314"/>
      <c r="L72" s="313" t="str">
        <f t="shared" si="18"/>
        <v xml:space="preserve"> </v>
      </c>
      <c r="M72" s="314"/>
      <c r="N72" s="313" t="str">
        <f t="shared" si="19"/>
        <v xml:space="preserve"> </v>
      </c>
    </row>
    <row r="73" spans="1:14" s="286" customFormat="1" ht="31.5" x14ac:dyDescent="0.25">
      <c r="A73" s="311">
        <f t="shared" si="10"/>
        <v>67</v>
      </c>
      <c r="B73" s="312" t="s">
        <v>260</v>
      </c>
      <c r="C73" s="311" t="s">
        <v>360</v>
      </c>
      <c r="D73" s="309">
        <f>D74+D75</f>
        <v>0</v>
      </c>
      <c r="E73" s="309">
        <f>E74+E75</f>
        <v>0</v>
      </c>
      <c r="F73" s="308" t="str">
        <f t="shared" si="15"/>
        <v xml:space="preserve"> </v>
      </c>
      <c r="G73" s="309">
        <f>G74+G75</f>
        <v>0</v>
      </c>
      <c r="H73" s="308" t="str">
        <f t="shared" si="16"/>
        <v xml:space="preserve"> </v>
      </c>
      <c r="I73" s="309">
        <f>I74+I75</f>
        <v>0</v>
      </c>
      <c r="J73" s="308" t="str">
        <f t="shared" si="17"/>
        <v xml:space="preserve"> </v>
      </c>
      <c r="K73" s="309">
        <f>K74+K75</f>
        <v>0</v>
      </c>
      <c r="L73" s="308" t="str">
        <f t="shared" si="18"/>
        <v xml:space="preserve"> </v>
      </c>
      <c r="M73" s="309">
        <f>M74+M75</f>
        <v>0</v>
      </c>
      <c r="N73" s="308" t="str">
        <f t="shared" si="19"/>
        <v xml:space="preserve"> </v>
      </c>
    </row>
    <row r="74" spans="1:14" s="286" customFormat="1" ht="37.5" x14ac:dyDescent="0.25">
      <c r="A74" s="299">
        <f t="shared" si="10"/>
        <v>68</v>
      </c>
      <c r="B74" s="315" t="s">
        <v>258</v>
      </c>
      <c r="C74" s="299" t="s">
        <v>359</v>
      </c>
      <c r="D74" s="314">
        <f t="shared" ref="D74:E78" si="20">IF(D38=0,0,D110/D38)</f>
        <v>0</v>
      </c>
      <c r="E74" s="314">
        <f t="shared" si="20"/>
        <v>0</v>
      </c>
      <c r="F74" s="313" t="str">
        <f t="shared" si="15"/>
        <v xml:space="preserve"> </v>
      </c>
      <c r="G74" s="314">
        <f>IF(G38=0,0,G110/G38)</f>
        <v>0</v>
      </c>
      <c r="H74" s="313" t="str">
        <f t="shared" si="16"/>
        <v xml:space="preserve"> </v>
      </c>
      <c r="I74" s="314"/>
      <c r="J74" s="313" t="str">
        <f t="shared" si="17"/>
        <v xml:space="preserve"> </v>
      </c>
      <c r="K74" s="314"/>
      <c r="L74" s="313" t="str">
        <f t="shared" si="18"/>
        <v xml:space="preserve"> </v>
      </c>
      <c r="M74" s="314"/>
      <c r="N74" s="313" t="str">
        <f t="shared" si="19"/>
        <v xml:space="preserve"> </v>
      </c>
    </row>
    <row r="75" spans="1:14" s="286" customFormat="1" ht="31.5" x14ac:dyDescent="0.25">
      <c r="A75" s="299">
        <f t="shared" ref="A75:A106" si="21">A74+1</f>
        <v>69</v>
      </c>
      <c r="B75" s="315" t="s">
        <v>256</v>
      </c>
      <c r="C75" s="299" t="s">
        <v>358</v>
      </c>
      <c r="D75" s="314">
        <f t="shared" si="20"/>
        <v>0</v>
      </c>
      <c r="E75" s="314">
        <f t="shared" si="20"/>
        <v>0</v>
      </c>
      <c r="F75" s="313" t="str">
        <f t="shared" si="15"/>
        <v xml:space="preserve"> </v>
      </c>
      <c r="G75" s="314">
        <f>IF(G39=0,0,G111/G39)</f>
        <v>0</v>
      </c>
      <c r="H75" s="313" t="str">
        <f t="shared" si="16"/>
        <v xml:space="preserve"> </v>
      </c>
      <c r="I75" s="314"/>
      <c r="J75" s="313" t="str">
        <f t="shared" si="17"/>
        <v xml:space="preserve"> </v>
      </c>
      <c r="K75" s="314"/>
      <c r="L75" s="313" t="str">
        <f t="shared" si="18"/>
        <v xml:space="preserve"> </v>
      </c>
      <c r="M75" s="314"/>
      <c r="N75" s="313" t="str">
        <f t="shared" si="19"/>
        <v xml:space="preserve"> </v>
      </c>
    </row>
    <row r="76" spans="1:14" s="286" customFormat="1" ht="56.25" x14ac:dyDescent="0.25">
      <c r="A76" s="311">
        <f t="shared" si="21"/>
        <v>70</v>
      </c>
      <c r="B76" s="312" t="s">
        <v>254</v>
      </c>
      <c r="C76" s="311" t="s">
        <v>357</v>
      </c>
      <c r="D76" s="309">
        <f t="shared" si="20"/>
        <v>0</v>
      </c>
      <c r="E76" s="309">
        <f t="shared" si="20"/>
        <v>0</v>
      </c>
      <c r="F76" s="308" t="str">
        <f t="shared" si="15"/>
        <v xml:space="preserve"> </v>
      </c>
      <c r="G76" s="309">
        <f>IF(G40=0,0,G112/G40)</f>
        <v>0</v>
      </c>
      <c r="H76" s="308" t="str">
        <f t="shared" si="16"/>
        <v xml:space="preserve"> </v>
      </c>
      <c r="I76" s="309"/>
      <c r="J76" s="308" t="str">
        <f t="shared" si="17"/>
        <v xml:space="preserve"> </v>
      </c>
      <c r="K76" s="309"/>
      <c r="L76" s="308" t="str">
        <f t="shared" si="18"/>
        <v xml:space="preserve"> </v>
      </c>
      <c r="M76" s="309"/>
      <c r="N76" s="308" t="str">
        <f t="shared" si="19"/>
        <v xml:space="preserve"> </v>
      </c>
    </row>
    <row r="77" spans="1:14" s="286" customFormat="1" ht="31.5" x14ac:dyDescent="0.25">
      <c r="A77" s="311">
        <f t="shared" si="21"/>
        <v>71</v>
      </c>
      <c r="B77" s="312" t="s">
        <v>252</v>
      </c>
      <c r="C77" s="311" t="s">
        <v>356</v>
      </c>
      <c r="D77" s="309">
        <f t="shared" si="20"/>
        <v>0</v>
      </c>
      <c r="E77" s="309">
        <f t="shared" si="20"/>
        <v>0</v>
      </c>
      <c r="F77" s="308" t="str">
        <f t="shared" si="15"/>
        <v xml:space="preserve"> </v>
      </c>
      <c r="G77" s="309">
        <f>IF(G41=0,0,G113/G41)</f>
        <v>0</v>
      </c>
      <c r="H77" s="308" t="str">
        <f t="shared" si="16"/>
        <v xml:space="preserve"> </v>
      </c>
      <c r="I77" s="309"/>
      <c r="J77" s="308" t="str">
        <f t="shared" si="17"/>
        <v xml:space="preserve"> </v>
      </c>
      <c r="K77" s="309"/>
      <c r="L77" s="308" t="str">
        <f t="shared" si="18"/>
        <v xml:space="preserve"> </v>
      </c>
      <c r="M77" s="309"/>
      <c r="N77" s="308" t="str">
        <f t="shared" si="19"/>
        <v xml:space="preserve"> </v>
      </c>
    </row>
    <row r="78" spans="1:14" s="286" customFormat="1" ht="31.5" x14ac:dyDescent="0.25">
      <c r="A78" s="311">
        <f t="shared" si="21"/>
        <v>72</v>
      </c>
      <c r="B78" s="312" t="s">
        <v>250</v>
      </c>
      <c r="C78" s="311" t="s">
        <v>355</v>
      </c>
      <c r="D78" s="309">
        <f t="shared" si="20"/>
        <v>0</v>
      </c>
      <c r="E78" s="309">
        <f t="shared" si="20"/>
        <v>0</v>
      </c>
      <c r="F78" s="308" t="str">
        <f t="shared" si="15"/>
        <v xml:space="preserve"> </v>
      </c>
      <c r="G78" s="309">
        <f>IF(G42=0,0,G114/G42)</f>
        <v>0</v>
      </c>
      <c r="H78" s="308" t="str">
        <f t="shared" si="16"/>
        <v xml:space="preserve"> </v>
      </c>
      <c r="I78" s="309"/>
      <c r="J78" s="308" t="str">
        <f t="shared" si="17"/>
        <v xml:space="preserve"> </v>
      </c>
      <c r="K78" s="309"/>
      <c r="L78" s="308" t="str">
        <f t="shared" si="18"/>
        <v xml:space="preserve"> </v>
      </c>
      <c r="M78" s="309"/>
      <c r="N78" s="308" t="str">
        <f t="shared" si="19"/>
        <v xml:space="preserve"> </v>
      </c>
    </row>
    <row r="79" spans="1:14" s="303" customFormat="1" ht="56.25" x14ac:dyDescent="0.2">
      <c r="A79" s="306">
        <f t="shared" si="21"/>
        <v>73</v>
      </c>
      <c r="B79" s="307" t="s">
        <v>310</v>
      </c>
      <c r="C79" s="306" t="s">
        <v>390</v>
      </c>
      <c r="D79" s="317">
        <f>D80+D86+D90+D93+D99+D100+D103+D106+D109+D112+D113+D114</f>
        <v>0</v>
      </c>
      <c r="E79" s="317">
        <f>E80+E86+E90+E93+E99+E100+E103+E106+E109+E112+E113+E114</f>
        <v>0</v>
      </c>
      <c r="F79" s="304" t="str">
        <f t="shared" si="15"/>
        <v xml:space="preserve"> </v>
      </c>
      <c r="G79" s="317">
        <f>G80+G86+G90+G93+G99+G100+G103+G106+G109+G112+G113+G114</f>
        <v>0</v>
      </c>
      <c r="H79" s="304" t="str">
        <f t="shared" si="16"/>
        <v xml:space="preserve"> </v>
      </c>
      <c r="I79" s="317">
        <f>I80+I86+I90+I93+I99+I100+I103+I106+I109+I112+I113+I114</f>
        <v>0</v>
      </c>
      <c r="J79" s="304" t="str">
        <f t="shared" si="17"/>
        <v xml:space="preserve"> </v>
      </c>
      <c r="K79" s="317">
        <f>K80+K86+K90+K93+K99+K100+K103+K106+K109+K112+K113+K114</f>
        <v>0</v>
      </c>
      <c r="L79" s="304" t="str">
        <f t="shared" si="18"/>
        <v xml:space="preserve"> </v>
      </c>
      <c r="M79" s="317">
        <f>M80+M86+M90+M93+M99+M100+M103+M106+M109+M112+M113+M114</f>
        <v>0</v>
      </c>
      <c r="N79" s="304" t="str">
        <f t="shared" si="19"/>
        <v xml:space="preserve"> </v>
      </c>
    </row>
    <row r="80" spans="1:14" s="334" customFormat="1" ht="37.5" x14ac:dyDescent="0.25">
      <c r="A80" s="311">
        <f t="shared" si="21"/>
        <v>74</v>
      </c>
      <c r="B80" s="312" t="s">
        <v>308</v>
      </c>
      <c r="C80" s="311" t="s">
        <v>389</v>
      </c>
      <c r="D80" s="309">
        <f>D81+D82+D83+D84+D85</f>
        <v>0</v>
      </c>
      <c r="E80" s="309">
        <f>E81+E82+E83+E84+E85</f>
        <v>0</v>
      </c>
      <c r="F80" s="308" t="str">
        <f t="shared" si="15"/>
        <v xml:space="preserve"> </v>
      </c>
      <c r="G80" s="309">
        <f>G81+G82+G83+G84+G85</f>
        <v>0</v>
      </c>
      <c r="H80" s="308" t="str">
        <f t="shared" si="16"/>
        <v xml:space="preserve"> </v>
      </c>
      <c r="I80" s="309">
        <f>I81+I82+I83+I84+I85</f>
        <v>0</v>
      </c>
      <c r="J80" s="308" t="str">
        <f t="shared" si="17"/>
        <v xml:space="preserve"> </v>
      </c>
      <c r="K80" s="309">
        <f>K81+K82+K83+K84+K85</f>
        <v>0</v>
      </c>
      <c r="L80" s="308" t="str">
        <f t="shared" si="18"/>
        <v xml:space="preserve"> </v>
      </c>
      <c r="M80" s="309">
        <f>M81+M82+M83+M84+M85</f>
        <v>0</v>
      </c>
      <c r="N80" s="308" t="str">
        <f t="shared" si="19"/>
        <v xml:space="preserve"> </v>
      </c>
    </row>
    <row r="81" spans="1:14" s="286" customFormat="1" ht="37.5" x14ac:dyDescent="0.25">
      <c r="A81" s="299">
        <f t="shared" si="21"/>
        <v>75</v>
      </c>
      <c r="B81" s="316" t="s">
        <v>258</v>
      </c>
      <c r="C81" s="299" t="s">
        <v>388</v>
      </c>
      <c r="D81" s="310"/>
      <c r="E81" s="310"/>
      <c r="F81" s="313" t="str">
        <f t="shared" si="15"/>
        <v xml:space="preserve"> </v>
      </c>
      <c r="G81" s="310"/>
      <c r="H81" s="313" t="str">
        <f t="shared" si="16"/>
        <v xml:space="preserve"> </v>
      </c>
      <c r="I81" s="314">
        <f>I45*I9</f>
        <v>0</v>
      </c>
      <c r="J81" s="313" t="str">
        <f t="shared" si="17"/>
        <v xml:space="preserve"> </v>
      </c>
      <c r="K81" s="314">
        <f>K45*K9</f>
        <v>0</v>
      </c>
      <c r="L81" s="313" t="str">
        <f t="shared" si="18"/>
        <v xml:space="preserve"> </v>
      </c>
      <c r="M81" s="314">
        <f>M45*M9</f>
        <v>0</v>
      </c>
      <c r="N81" s="313" t="str">
        <f t="shared" si="19"/>
        <v xml:space="preserve"> </v>
      </c>
    </row>
    <row r="82" spans="1:14" s="286" customFormat="1" ht="56.25" x14ac:dyDescent="0.25">
      <c r="A82" s="299">
        <f t="shared" si="21"/>
        <v>76</v>
      </c>
      <c r="B82" s="316" t="s">
        <v>284</v>
      </c>
      <c r="C82" s="299" t="s">
        <v>387</v>
      </c>
      <c r="D82" s="310"/>
      <c r="E82" s="310"/>
      <c r="F82" s="313" t="str">
        <f t="shared" si="15"/>
        <v xml:space="preserve"> </v>
      </c>
      <c r="G82" s="310"/>
      <c r="H82" s="313" t="str">
        <f t="shared" si="16"/>
        <v xml:space="preserve"> </v>
      </c>
      <c r="I82" s="314">
        <f>I46*I10</f>
        <v>0</v>
      </c>
      <c r="J82" s="313" t="str">
        <f t="shared" si="17"/>
        <v xml:space="preserve"> </v>
      </c>
      <c r="K82" s="314">
        <f>K46*K10</f>
        <v>0</v>
      </c>
      <c r="L82" s="313" t="str">
        <f t="shared" si="18"/>
        <v xml:space="preserve"> </v>
      </c>
      <c r="M82" s="314">
        <f>M46*M10</f>
        <v>0</v>
      </c>
      <c r="N82" s="313" t="str">
        <f t="shared" si="19"/>
        <v xml:space="preserve"> </v>
      </c>
    </row>
    <row r="83" spans="1:14" s="286" customFormat="1" ht="56.25" x14ac:dyDescent="0.25">
      <c r="A83" s="299">
        <f t="shared" si="21"/>
        <v>77</v>
      </c>
      <c r="B83" s="316" t="s">
        <v>282</v>
      </c>
      <c r="C83" s="299" t="s">
        <v>386</v>
      </c>
      <c r="D83" s="310"/>
      <c r="E83" s="310"/>
      <c r="F83" s="313" t="str">
        <f t="shared" si="15"/>
        <v xml:space="preserve"> </v>
      </c>
      <c r="G83" s="310"/>
      <c r="H83" s="313" t="str">
        <f t="shared" si="16"/>
        <v xml:space="preserve"> </v>
      </c>
      <c r="I83" s="314">
        <f>I47*I11</f>
        <v>0</v>
      </c>
      <c r="J83" s="313" t="str">
        <f t="shared" si="17"/>
        <v xml:space="preserve"> </v>
      </c>
      <c r="K83" s="314">
        <f>K47*K11</f>
        <v>0</v>
      </c>
      <c r="L83" s="313" t="str">
        <f t="shared" si="18"/>
        <v xml:space="preserve"> </v>
      </c>
      <c r="M83" s="314">
        <f>M47*M11</f>
        <v>0</v>
      </c>
      <c r="N83" s="313" t="str">
        <f t="shared" si="19"/>
        <v xml:space="preserve"> </v>
      </c>
    </row>
    <row r="84" spans="1:14" s="286" customFormat="1" ht="56.25" x14ac:dyDescent="0.25">
      <c r="A84" s="299">
        <f t="shared" si="21"/>
        <v>78</v>
      </c>
      <c r="B84" s="316" t="s">
        <v>280</v>
      </c>
      <c r="C84" s="299" t="s">
        <v>385</v>
      </c>
      <c r="D84" s="310"/>
      <c r="E84" s="310"/>
      <c r="F84" s="313" t="str">
        <f t="shared" si="15"/>
        <v xml:space="preserve"> </v>
      </c>
      <c r="G84" s="310"/>
      <c r="H84" s="313" t="str">
        <f t="shared" si="16"/>
        <v xml:space="preserve"> </v>
      </c>
      <c r="I84" s="314">
        <f>I48*I12</f>
        <v>0</v>
      </c>
      <c r="J84" s="313" t="str">
        <f t="shared" si="17"/>
        <v xml:space="preserve"> </v>
      </c>
      <c r="K84" s="314">
        <f>K48*K12</f>
        <v>0</v>
      </c>
      <c r="L84" s="313" t="str">
        <f t="shared" si="18"/>
        <v xml:space="preserve"> </v>
      </c>
      <c r="M84" s="314">
        <f>M48*M12</f>
        <v>0</v>
      </c>
      <c r="N84" s="313" t="str">
        <f t="shared" si="19"/>
        <v xml:space="preserve"> </v>
      </c>
    </row>
    <row r="85" spans="1:14" s="286" customFormat="1" ht="31.5" x14ac:dyDescent="0.25">
      <c r="A85" s="299">
        <f t="shared" si="21"/>
        <v>79</v>
      </c>
      <c r="B85" s="316" t="s">
        <v>278</v>
      </c>
      <c r="C85" s="299" t="s">
        <v>384</v>
      </c>
      <c r="D85" s="310"/>
      <c r="E85" s="310"/>
      <c r="F85" s="313" t="str">
        <f t="shared" si="15"/>
        <v xml:space="preserve"> </v>
      </c>
      <c r="G85" s="310"/>
      <c r="H85" s="313" t="str">
        <f t="shared" si="16"/>
        <v xml:space="preserve"> </v>
      </c>
      <c r="I85" s="314">
        <f>I49*I13</f>
        <v>0</v>
      </c>
      <c r="J85" s="313" t="str">
        <f t="shared" si="17"/>
        <v xml:space="preserve"> </v>
      </c>
      <c r="K85" s="314">
        <f>K49*K13</f>
        <v>0</v>
      </c>
      <c r="L85" s="313" t="str">
        <f t="shared" si="18"/>
        <v xml:space="preserve"> </v>
      </c>
      <c r="M85" s="314">
        <f>M49*M13</f>
        <v>0</v>
      </c>
      <c r="N85" s="313" t="str">
        <f t="shared" si="19"/>
        <v xml:space="preserve"> </v>
      </c>
    </row>
    <row r="86" spans="1:14" s="286" customFormat="1" ht="37.5" x14ac:dyDescent="0.25">
      <c r="A86" s="311">
        <f t="shared" si="21"/>
        <v>80</v>
      </c>
      <c r="B86" s="312" t="s">
        <v>301</v>
      </c>
      <c r="C86" s="311" t="s">
        <v>383</v>
      </c>
      <c r="D86" s="309">
        <f>D87+D88+D89</f>
        <v>0</v>
      </c>
      <c r="E86" s="309">
        <f>E87+E88+E89</f>
        <v>0</v>
      </c>
      <c r="F86" s="308" t="str">
        <f t="shared" si="15"/>
        <v xml:space="preserve"> </v>
      </c>
      <c r="G86" s="309">
        <f>G87+G88+G89</f>
        <v>0</v>
      </c>
      <c r="H86" s="308" t="str">
        <f t="shared" si="16"/>
        <v xml:space="preserve"> </v>
      </c>
      <c r="I86" s="309">
        <f>I87+I88+I89</f>
        <v>0</v>
      </c>
      <c r="J86" s="308" t="str">
        <f t="shared" si="17"/>
        <v xml:space="preserve"> </v>
      </c>
      <c r="K86" s="309">
        <f>K87+K88+K89</f>
        <v>0</v>
      </c>
      <c r="L86" s="308" t="str">
        <f t="shared" si="18"/>
        <v xml:space="preserve"> </v>
      </c>
      <c r="M86" s="309">
        <f>M87+M88+M89</f>
        <v>0</v>
      </c>
      <c r="N86" s="308" t="str">
        <f t="shared" si="19"/>
        <v xml:space="preserve"> </v>
      </c>
    </row>
    <row r="87" spans="1:14" s="286" customFormat="1" ht="31.5" x14ac:dyDescent="0.25">
      <c r="A87" s="299">
        <f t="shared" si="21"/>
        <v>81</v>
      </c>
      <c r="B87" s="316" t="s">
        <v>299</v>
      </c>
      <c r="C87" s="299" t="s">
        <v>382</v>
      </c>
      <c r="D87" s="310"/>
      <c r="E87" s="310"/>
      <c r="F87" s="313" t="str">
        <f t="shared" si="15"/>
        <v xml:space="preserve"> </v>
      </c>
      <c r="G87" s="310"/>
      <c r="H87" s="313" t="str">
        <f t="shared" si="16"/>
        <v xml:space="preserve"> </v>
      </c>
      <c r="I87" s="314">
        <f>I51*I15</f>
        <v>0</v>
      </c>
      <c r="J87" s="313" t="str">
        <f t="shared" si="17"/>
        <v xml:space="preserve"> </v>
      </c>
      <c r="K87" s="314">
        <f>K51*K15</f>
        <v>0</v>
      </c>
      <c r="L87" s="313" t="str">
        <f t="shared" si="18"/>
        <v xml:space="preserve"> </v>
      </c>
      <c r="M87" s="314">
        <f>M51*M15</f>
        <v>0</v>
      </c>
      <c r="N87" s="313" t="str">
        <f t="shared" si="19"/>
        <v xml:space="preserve"> </v>
      </c>
    </row>
    <row r="88" spans="1:14" s="286" customFormat="1" ht="37.5" x14ac:dyDescent="0.25">
      <c r="A88" s="299">
        <f t="shared" si="21"/>
        <v>82</v>
      </c>
      <c r="B88" s="316" t="s">
        <v>297</v>
      </c>
      <c r="C88" s="299" t="s">
        <v>381</v>
      </c>
      <c r="D88" s="310"/>
      <c r="E88" s="310"/>
      <c r="F88" s="313" t="str">
        <f t="shared" si="15"/>
        <v xml:space="preserve"> </v>
      </c>
      <c r="G88" s="310"/>
      <c r="H88" s="313" t="str">
        <f t="shared" si="16"/>
        <v xml:space="preserve"> </v>
      </c>
      <c r="I88" s="314">
        <f>I52*I16</f>
        <v>0</v>
      </c>
      <c r="J88" s="313" t="str">
        <f t="shared" si="17"/>
        <v xml:space="preserve"> </v>
      </c>
      <c r="K88" s="314">
        <f>K52*K16</f>
        <v>0</v>
      </c>
      <c r="L88" s="313" t="str">
        <f t="shared" si="18"/>
        <v xml:space="preserve"> </v>
      </c>
      <c r="M88" s="314">
        <f>M52*M16</f>
        <v>0</v>
      </c>
      <c r="N88" s="313" t="str">
        <f t="shared" si="19"/>
        <v xml:space="preserve"> </v>
      </c>
    </row>
    <row r="89" spans="1:14" s="286" customFormat="1" ht="31.5" x14ac:dyDescent="0.25">
      <c r="A89" s="299">
        <f t="shared" si="21"/>
        <v>83</v>
      </c>
      <c r="B89" s="316" t="s">
        <v>295</v>
      </c>
      <c r="C89" s="299" t="s">
        <v>380</v>
      </c>
      <c r="D89" s="310"/>
      <c r="E89" s="310"/>
      <c r="F89" s="313" t="str">
        <f t="shared" si="15"/>
        <v xml:space="preserve"> </v>
      </c>
      <c r="G89" s="310"/>
      <c r="H89" s="313" t="str">
        <f t="shared" si="16"/>
        <v xml:space="preserve"> </v>
      </c>
      <c r="I89" s="314">
        <f>I53*I17</f>
        <v>0</v>
      </c>
      <c r="J89" s="313" t="str">
        <f t="shared" si="17"/>
        <v xml:space="preserve"> </v>
      </c>
      <c r="K89" s="314">
        <f>K53*K17</f>
        <v>0</v>
      </c>
      <c r="L89" s="313" t="str">
        <f t="shared" si="18"/>
        <v xml:space="preserve"> </v>
      </c>
      <c r="M89" s="314">
        <f>M53*M17</f>
        <v>0</v>
      </c>
      <c r="N89" s="313" t="str">
        <f t="shared" si="19"/>
        <v xml:space="preserve"> </v>
      </c>
    </row>
    <row r="90" spans="1:14" s="286" customFormat="1" ht="31.5" x14ac:dyDescent="0.25">
      <c r="A90" s="311">
        <f t="shared" si="21"/>
        <v>84</v>
      </c>
      <c r="B90" s="312" t="s">
        <v>293</v>
      </c>
      <c r="C90" s="311" t="s">
        <v>379</v>
      </c>
      <c r="D90" s="309">
        <f>D91+D92</f>
        <v>0</v>
      </c>
      <c r="E90" s="309">
        <f>E91+E92</f>
        <v>0</v>
      </c>
      <c r="F90" s="308" t="str">
        <f t="shared" si="15"/>
        <v xml:space="preserve"> </v>
      </c>
      <c r="G90" s="309">
        <f>G91+G92</f>
        <v>0</v>
      </c>
      <c r="H90" s="308" t="str">
        <f t="shared" si="16"/>
        <v xml:space="preserve"> </v>
      </c>
      <c r="I90" s="309">
        <f>I91+I92</f>
        <v>0</v>
      </c>
      <c r="J90" s="308" t="str">
        <f t="shared" si="17"/>
        <v xml:space="preserve"> </v>
      </c>
      <c r="K90" s="309">
        <f>K91+K92</f>
        <v>0</v>
      </c>
      <c r="L90" s="308" t="str">
        <f t="shared" si="18"/>
        <v xml:space="preserve"> </v>
      </c>
      <c r="M90" s="309">
        <f>M91+M92</f>
        <v>0</v>
      </c>
      <c r="N90" s="308" t="str">
        <f t="shared" si="19"/>
        <v xml:space="preserve"> </v>
      </c>
    </row>
    <row r="91" spans="1:14" s="286" customFormat="1" ht="37.5" x14ac:dyDescent="0.25">
      <c r="A91" s="299">
        <f t="shared" si="21"/>
        <v>85</v>
      </c>
      <c r="B91" s="316" t="s">
        <v>291</v>
      </c>
      <c r="C91" s="299" t="s">
        <v>378</v>
      </c>
      <c r="D91" s="310"/>
      <c r="E91" s="310"/>
      <c r="F91" s="313" t="str">
        <f t="shared" si="15"/>
        <v xml:space="preserve"> </v>
      </c>
      <c r="G91" s="310"/>
      <c r="H91" s="313" t="str">
        <f t="shared" si="16"/>
        <v xml:space="preserve"> </v>
      </c>
      <c r="I91" s="314">
        <f>I55*I19</f>
        <v>0</v>
      </c>
      <c r="J91" s="313" t="str">
        <f t="shared" si="17"/>
        <v xml:space="preserve"> </v>
      </c>
      <c r="K91" s="314">
        <f>K55*K19</f>
        <v>0</v>
      </c>
      <c r="L91" s="313" t="str">
        <f t="shared" si="18"/>
        <v xml:space="preserve"> </v>
      </c>
      <c r="M91" s="314">
        <f>M55*M19</f>
        <v>0</v>
      </c>
      <c r="N91" s="313" t="str">
        <f t="shared" si="19"/>
        <v xml:space="preserve"> </v>
      </c>
    </row>
    <row r="92" spans="1:14" s="286" customFormat="1" ht="31.5" x14ac:dyDescent="0.25">
      <c r="A92" s="299">
        <f t="shared" si="21"/>
        <v>86</v>
      </c>
      <c r="B92" s="316" t="s">
        <v>289</v>
      </c>
      <c r="C92" s="299" t="s">
        <v>377</v>
      </c>
      <c r="D92" s="310"/>
      <c r="E92" s="310"/>
      <c r="F92" s="313" t="str">
        <f t="shared" si="15"/>
        <v xml:space="preserve"> </v>
      </c>
      <c r="G92" s="310"/>
      <c r="H92" s="313" t="str">
        <f t="shared" si="16"/>
        <v xml:space="preserve"> </v>
      </c>
      <c r="I92" s="314">
        <f>I56*I20</f>
        <v>0</v>
      </c>
      <c r="J92" s="313" t="str">
        <f t="shared" si="17"/>
        <v xml:space="preserve"> </v>
      </c>
      <c r="K92" s="314">
        <f>K56*K20</f>
        <v>0</v>
      </c>
      <c r="L92" s="313" t="str">
        <f t="shared" si="18"/>
        <v xml:space="preserve"> </v>
      </c>
      <c r="M92" s="314">
        <f>M56*M20</f>
        <v>0</v>
      </c>
      <c r="N92" s="313" t="str">
        <f t="shared" si="19"/>
        <v xml:space="preserve"> </v>
      </c>
    </row>
    <row r="93" spans="1:14" s="286" customFormat="1" ht="37.5" x14ac:dyDescent="0.25">
      <c r="A93" s="311">
        <f t="shared" si="21"/>
        <v>87</v>
      </c>
      <c r="B93" s="312" t="s">
        <v>287</v>
      </c>
      <c r="C93" s="311" t="s">
        <v>376</v>
      </c>
      <c r="D93" s="309">
        <f>D94+D95+D96+D97+D98</f>
        <v>0</v>
      </c>
      <c r="E93" s="309">
        <f>E94+E95+E96+E97+E98</f>
        <v>0</v>
      </c>
      <c r="F93" s="308" t="str">
        <f t="shared" si="15"/>
        <v xml:space="preserve"> </v>
      </c>
      <c r="G93" s="309">
        <f>G94+G95+G96+G97+G98</f>
        <v>0</v>
      </c>
      <c r="H93" s="308" t="str">
        <f t="shared" si="16"/>
        <v xml:space="preserve"> </v>
      </c>
      <c r="I93" s="309">
        <f>I94+I95+I96+I97+I98</f>
        <v>0</v>
      </c>
      <c r="J93" s="308" t="str">
        <f t="shared" si="17"/>
        <v xml:space="preserve"> </v>
      </c>
      <c r="K93" s="309">
        <f>K94+K95+K96+K97+K98</f>
        <v>0</v>
      </c>
      <c r="L93" s="308" t="str">
        <f t="shared" si="18"/>
        <v xml:space="preserve"> </v>
      </c>
      <c r="M93" s="309">
        <f>M94+M95+M96+M97+M98</f>
        <v>0</v>
      </c>
      <c r="N93" s="308" t="str">
        <f t="shared" si="19"/>
        <v xml:space="preserve"> </v>
      </c>
    </row>
    <row r="94" spans="1:14" s="286" customFormat="1" ht="37.5" x14ac:dyDescent="0.25">
      <c r="A94" s="299">
        <f t="shared" si="21"/>
        <v>88</v>
      </c>
      <c r="B94" s="316" t="s">
        <v>258</v>
      </c>
      <c r="C94" s="299" t="s">
        <v>375</v>
      </c>
      <c r="D94" s="310"/>
      <c r="E94" s="310"/>
      <c r="F94" s="313" t="str">
        <f t="shared" si="15"/>
        <v xml:space="preserve"> </v>
      </c>
      <c r="G94" s="310"/>
      <c r="H94" s="313" t="str">
        <f t="shared" si="16"/>
        <v xml:space="preserve"> </v>
      </c>
      <c r="I94" s="314">
        <f t="shared" ref="I94:I99" si="22">I58*I22</f>
        <v>0</v>
      </c>
      <c r="J94" s="313" t="str">
        <f t="shared" si="17"/>
        <v xml:space="preserve"> </v>
      </c>
      <c r="K94" s="314">
        <f t="shared" ref="K94:K99" si="23">K58*K22</f>
        <v>0</v>
      </c>
      <c r="L94" s="313" t="str">
        <f t="shared" si="18"/>
        <v xml:space="preserve"> </v>
      </c>
      <c r="M94" s="314">
        <f t="shared" ref="M94:M99" si="24">M58*M22</f>
        <v>0</v>
      </c>
      <c r="N94" s="313" t="str">
        <f t="shared" si="19"/>
        <v xml:space="preserve"> </v>
      </c>
    </row>
    <row r="95" spans="1:14" s="286" customFormat="1" ht="56.25" x14ac:dyDescent="0.25">
      <c r="A95" s="299">
        <f t="shared" si="21"/>
        <v>89</v>
      </c>
      <c r="B95" s="316" t="s">
        <v>284</v>
      </c>
      <c r="C95" s="299" t="s">
        <v>374</v>
      </c>
      <c r="D95" s="310"/>
      <c r="E95" s="310"/>
      <c r="F95" s="313" t="str">
        <f t="shared" si="15"/>
        <v xml:space="preserve"> </v>
      </c>
      <c r="G95" s="310"/>
      <c r="H95" s="313" t="str">
        <f t="shared" si="16"/>
        <v xml:space="preserve"> </v>
      </c>
      <c r="I95" s="314">
        <f t="shared" si="22"/>
        <v>0</v>
      </c>
      <c r="J95" s="313" t="str">
        <f t="shared" si="17"/>
        <v xml:space="preserve"> </v>
      </c>
      <c r="K95" s="314">
        <f t="shared" si="23"/>
        <v>0</v>
      </c>
      <c r="L95" s="313" t="str">
        <f t="shared" si="18"/>
        <v xml:space="preserve"> </v>
      </c>
      <c r="M95" s="314">
        <f t="shared" si="24"/>
        <v>0</v>
      </c>
      <c r="N95" s="313" t="str">
        <f t="shared" si="19"/>
        <v xml:space="preserve"> </v>
      </c>
    </row>
    <row r="96" spans="1:14" s="286" customFormat="1" ht="56.25" x14ac:dyDescent="0.25">
      <c r="A96" s="299">
        <f t="shared" si="21"/>
        <v>90</v>
      </c>
      <c r="B96" s="316" t="s">
        <v>282</v>
      </c>
      <c r="C96" s="299" t="s">
        <v>373</v>
      </c>
      <c r="D96" s="310"/>
      <c r="E96" s="310"/>
      <c r="F96" s="313" t="str">
        <f t="shared" si="15"/>
        <v xml:space="preserve"> </v>
      </c>
      <c r="G96" s="310"/>
      <c r="H96" s="313" t="str">
        <f t="shared" si="16"/>
        <v xml:space="preserve"> </v>
      </c>
      <c r="I96" s="314">
        <f t="shared" si="22"/>
        <v>0</v>
      </c>
      <c r="J96" s="313" t="str">
        <f t="shared" si="17"/>
        <v xml:space="preserve"> </v>
      </c>
      <c r="K96" s="314">
        <f t="shared" si="23"/>
        <v>0</v>
      </c>
      <c r="L96" s="313" t="str">
        <f t="shared" si="18"/>
        <v xml:space="preserve"> </v>
      </c>
      <c r="M96" s="314">
        <f t="shared" si="24"/>
        <v>0</v>
      </c>
      <c r="N96" s="313" t="str">
        <f t="shared" si="19"/>
        <v xml:space="preserve"> </v>
      </c>
    </row>
    <row r="97" spans="1:14" s="286" customFormat="1" ht="56.25" x14ac:dyDescent="0.25">
      <c r="A97" s="299">
        <f t="shared" si="21"/>
        <v>91</v>
      </c>
      <c r="B97" s="316" t="s">
        <v>280</v>
      </c>
      <c r="C97" s="299" t="s">
        <v>372</v>
      </c>
      <c r="D97" s="310"/>
      <c r="E97" s="310"/>
      <c r="F97" s="313" t="str">
        <f t="shared" si="15"/>
        <v xml:space="preserve"> </v>
      </c>
      <c r="G97" s="310"/>
      <c r="H97" s="313" t="str">
        <f t="shared" si="16"/>
        <v xml:space="preserve"> </v>
      </c>
      <c r="I97" s="314">
        <f t="shared" si="22"/>
        <v>0</v>
      </c>
      <c r="J97" s="313" t="str">
        <f t="shared" si="17"/>
        <v xml:space="preserve"> </v>
      </c>
      <c r="K97" s="314">
        <f t="shared" si="23"/>
        <v>0</v>
      </c>
      <c r="L97" s="313" t="str">
        <f t="shared" si="18"/>
        <v xml:space="preserve"> </v>
      </c>
      <c r="M97" s="314">
        <f t="shared" si="24"/>
        <v>0</v>
      </c>
      <c r="N97" s="313" t="str">
        <f t="shared" si="19"/>
        <v xml:space="preserve"> </v>
      </c>
    </row>
    <row r="98" spans="1:14" s="286" customFormat="1" ht="31.5" x14ac:dyDescent="0.25">
      <c r="A98" s="299">
        <f t="shared" si="21"/>
        <v>92</v>
      </c>
      <c r="B98" s="316" t="s">
        <v>278</v>
      </c>
      <c r="C98" s="299" t="s">
        <v>371</v>
      </c>
      <c r="D98" s="310"/>
      <c r="E98" s="310"/>
      <c r="F98" s="313" t="str">
        <f t="shared" si="15"/>
        <v xml:space="preserve"> </v>
      </c>
      <c r="G98" s="310"/>
      <c r="H98" s="313" t="str">
        <f t="shared" si="16"/>
        <v xml:space="preserve"> </v>
      </c>
      <c r="I98" s="314">
        <f t="shared" si="22"/>
        <v>0</v>
      </c>
      <c r="J98" s="313" t="str">
        <f t="shared" si="17"/>
        <v xml:space="preserve"> </v>
      </c>
      <c r="K98" s="314">
        <f t="shared" si="23"/>
        <v>0</v>
      </c>
      <c r="L98" s="313" t="str">
        <f t="shared" si="18"/>
        <v xml:space="preserve"> </v>
      </c>
      <c r="M98" s="314">
        <f t="shared" si="24"/>
        <v>0</v>
      </c>
      <c r="N98" s="313" t="str">
        <f t="shared" si="19"/>
        <v xml:space="preserve"> </v>
      </c>
    </row>
    <row r="99" spans="1:14" s="286" customFormat="1" ht="56.25" x14ac:dyDescent="0.25">
      <c r="A99" s="311">
        <f t="shared" si="21"/>
        <v>93</v>
      </c>
      <c r="B99" s="312" t="s">
        <v>276</v>
      </c>
      <c r="C99" s="311" t="s">
        <v>370</v>
      </c>
      <c r="D99" s="310"/>
      <c r="E99" s="310"/>
      <c r="F99" s="308" t="str">
        <f t="shared" si="15"/>
        <v xml:space="preserve"> </v>
      </c>
      <c r="G99" s="310"/>
      <c r="H99" s="308" t="str">
        <f t="shared" si="16"/>
        <v xml:space="preserve"> </v>
      </c>
      <c r="I99" s="309">
        <f t="shared" si="22"/>
        <v>0</v>
      </c>
      <c r="J99" s="308" t="str">
        <f t="shared" si="17"/>
        <v xml:space="preserve"> </v>
      </c>
      <c r="K99" s="309">
        <f t="shared" si="23"/>
        <v>0</v>
      </c>
      <c r="L99" s="308" t="str">
        <f t="shared" si="18"/>
        <v xml:space="preserve"> </v>
      </c>
      <c r="M99" s="309">
        <f t="shared" si="24"/>
        <v>0</v>
      </c>
      <c r="N99" s="308" t="str">
        <f t="shared" si="19"/>
        <v xml:space="preserve"> </v>
      </c>
    </row>
    <row r="100" spans="1:14" s="286" customFormat="1" ht="37.5" x14ac:dyDescent="0.25">
      <c r="A100" s="311">
        <f t="shared" si="21"/>
        <v>94</v>
      </c>
      <c r="B100" s="312" t="s">
        <v>274</v>
      </c>
      <c r="C100" s="311" t="s">
        <v>369</v>
      </c>
      <c r="D100" s="309">
        <f>D101+D102</f>
        <v>0</v>
      </c>
      <c r="E100" s="309">
        <f>E101+E102</f>
        <v>0</v>
      </c>
      <c r="F100" s="308" t="str">
        <f t="shared" si="15"/>
        <v xml:space="preserve"> </v>
      </c>
      <c r="G100" s="309">
        <f>G101+G102</f>
        <v>0</v>
      </c>
      <c r="H100" s="308" t="str">
        <f t="shared" si="16"/>
        <v xml:space="preserve"> </v>
      </c>
      <c r="I100" s="309">
        <f>I101+I102</f>
        <v>0</v>
      </c>
      <c r="J100" s="308" t="str">
        <f t="shared" si="17"/>
        <v xml:space="preserve"> </v>
      </c>
      <c r="K100" s="309">
        <f>K101+K102</f>
        <v>0</v>
      </c>
      <c r="L100" s="308" t="str">
        <f t="shared" si="18"/>
        <v xml:space="preserve"> </v>
      </c>
      <c r="M100" s="309">
        <f>M101+M102</f>
        <v>0</v>
      </c>
      <c r="N100" s="308" t="str">
        <f t="shared" si="19"/>
        <v xml:space="preserve"> </v>
      </c>
    </row>
    <row r="101" spans="1:14" s="286" customFormat="1" ht="37.5" x14ac:dyDescent="0.25">
      <c r="A101" s="299">
        <f t="shared" si="21"/>
        <v>95</v>
      </c>
      <c r="B101" s="316" t="s">
        <v>272</v>
      </c>
      <c r="C101" s="299" t="s">
        <v>368</v>
      </c>
      <c r="D101" s="310"/>
      <c r="E101" s="310"/>
      <c r="F101" s="313" t="str">
        <f t="shared" si="15"/>
        <v xml:space="preserve"> </v>
      </c>
      <c r="G101" s="310"/>
      <c r="H101" s="313" t="str">
        <f t="shared" si="16"/>
        <v xml:space="preserve"> </v>
      </c>
      <c r="I101" s="314">
        <f>I65*I29</f>
        <v>0</v>
      </c>
      <c r="J101" s="313" t="str">
        <f t="shared" si="17"/>
        <v xml:space="preserve"> </v>
      </c>
      <c r="K101" s="314">
        <f>K65*K29</f>
        <v>0</v>
      </c>
      <c r="L101" s="313" t="str">
        <f t="shared" si="18"/>
        <v xml:space="preserve"> </v>
      </c>
      <c r="M101" s="314">
        <f>M65*M29</f>
        <v>0</v>
      </c>
      <c r="N101" s="313" t="str">
        <f t="shared" si="19"/>
        <v xml:space="preserve"> </v>
      </c>
    </row>
    <row r="102" spans="1:14" s="286" customFormat="1" ht="31.5" x14ac:dyDescent="0.25">
      <c r="A102" s="299">
        <f t="shared" si="21"/>
        <v>96</v>
      </c>
      <c r="B102" s="316" t="s">
        <v>270</v>
      </c>
      <c r="C102" s="299" t="s">
        <v>367</v>
      </c>
      <c r="D102" s="310"/>
      <c r="E102" s="310"/>
      <c r="F102" s="313" t="str">
        <f t="shared" si="15"/>
        <v xml:space="preserve"> </v>
      </c>
      <c r="G102" s="310"/>
      <c r="H102" s="313" t="str">
        <f t="shared" si="16"/>
        <v xml:space="preserve"> </v>
      </c>
      <c r="I102" s="314">
        <f>I66*I30</f>
        <v>0</v>
      </c>
      <c r="J102" s="313" t="str">
        <f t="shared" si="17"/>
        <v xml:space="preserve"> </v>
      </c>
      <c r="K102" s="314">
        <f>K66*K30</f>
        <v>0</v>
      </c>
      <c r="L102" s="313" t="str">
        <f t="shared" si="18"/>
        <v xml:space="preserve"> </v>
      </c>
      <c r="M102" s="314">
        <f>M66*M30</f>
        <v>0</v>
      </c>
      <c r="N102" s="313" t="str">
        <f t="shared" si="19"/>
        <v xml:space="preserve"> </v>
      </c>
    </row>
    <row r="103" spans="1:14" s="286" customFormat="1" ht="56.25" x14ac:dyDescent="0.25">
      <c r="A103" s="333">
        <f t="shared" si="21"/>
        <v>97</v>
      </c>
      <c r="B103" s="312" t="s">
        <v>268</v>
      </c>
      <c r="C103" s="333" t="s">
        <v>366</v>
      </c>
      <c r="D103" s="309">
        <f>D104+D105</f>
        <v>0</v>
      </c>
      <c r="E103" s="309">
        <f>E104+E105</f>
        <v>0</v>
      </c>
      <c r="F103" s="308" t="str">
        <f t="shared" ref="F103:F134" si="25">IF(D103=0," ",E103/D103*100)</f>
        <v xml:space="preserve"> </v>
      </c>
      <c r="G103" s="309">
        <f>G104+G105</f>
        <v>0</v>
      </c>
      <c r="H103" s="308" t="str">
        <f t="shared" ref="H103:H134" si="26">IF(E103=0," ",G103/E103*100)</f>
        <v xml:space="preserve"> </v>
      </c>
      <c r="I103" s="309">
        <f>I104+I105</f>
        <v>0</v>
      </c>
      <c r="J103" s="308" t="str">
        <f t="shared" ref="J103:J134" si="27">IF(G103=0," ",I103/G103*100)</f>
        <v xml:space="preserve"> </v>
      </c>
      <c r="K103" s="309">
        <f>K104+K105</f>
        <v>0</v>
      </c>
      <c r="L103" s="308" t="str">
        <f t="shared" ref="L103:L134" si="28">IF(I103=0," ",K103/I103*100)</f>
        <v xml:space="preserve"> </v>
      </c>
      <c r="M103" s="309">
        <f>M104+M105</f>
        <v>0</v>
      </c>
      <c r="N103" s="308" t="str">
        <f t="shared" ref="N103:N134" si="29">IF(K103=0," ",M103/K103*100)</f>
        <v xml:space="preserve"> </v>
      </c>
    </row>
    <row r="104" spans="1:14" s="286" customFormat="1" ht="37.5" x14ac:dyDescent="0.25">
      <c r="A104" s="299">
        <f t="shared" si="21"/>
        <v>98</v>
      </c>
      <c r="B104" s="316" t="s">
        <v>258</v>
      </c>
      <c r="C104" s="299" t="s">
        <v>365</v>
      </c>
      <c r="D104" s="310"/>
      <c r="E104" s="310"/>
      <c r="F104" s="313" t="str">
        <f t="shared" si="25"/>
        <v xml:space="preserve"> </v>
      </c>
      <c r="G104" s="310"/>
      <c r="H104" s="313" t="str">
        <f t="shared" si="26"/>
        <v xml:space="preserve"> </v>
      </c>
      <c r="I104" s="314">
        <f>I68*I32</f>
        <v>0</v>
      </c>
      <c r="J104" s="313" t="str">
        <f t="shared" si="27"/>
        <v xml:space="preserve"> </v>
      </c>
      <c r="K104" s="314">
        <f>K68*K32</f>
        <v>0</v>
      </c>
      <c r="L104" s="313" t="str">
        <f t="shared" si="28"/>
        <v xml:space="preserve"> </v>
      </c>
      <c r="M104" s="314">
        <f>M68*M32</f>
        <v>0</v>
      </c>
      <c r="N104" s="313" t="str">
        <f t="shared" si="29"/>
        <v xml:space="preserve"> </v>
      </c>
    </row>
    <row r="105" spans="1:14" s="286" customFormat="1" ht="31.5" x14ac:dyDescent="0.25">
      <c r="A105" s="299">
        <f t="shared" si="21"/>
        <v>99</v>
      </c>
      <c r="B105" s="316" t="s">
        <v>256</v>
      </c>
      <c r="C105" s="299" t="s">
        <v>364</v>
      </c>
      <c r="D105" s="310"/>
      <c r="E105" s="310"/>
      <c r="F105" s="313" t="str">
        <f t="shared" si="25"/>
        <v xml:space="preserve"> </v>
      </c>
      <c r="G105" s="310"/>
      <c r="H105" s="313" t="str">
        <f t="shared" si="26"/>
        <v xml:space="preserve"> </v>
      </c>
      <c r="I105" s="314">
        <f>I69*I33</f>
        <v>0</v>
      </c>
      <c r="J105" s="313" t="str">
        <f t="shared" si="27"/>
        <v xml:space="preserve"> </v>
      </c>
      <c r="K105" s="314">
        <f>K69*K33</f>
        <v>0</v>
      </c>
      <c r="L105" s="313" t="str">
        <f t="shared" si="28"/>
        <v xml:space="preserve"> </v>
      </c>
      <c r="M105" s="314">
        <f>M69*M33</f>
        <v>0</v>
      </c>
      <c r="N105" s="313" t="str">
        <f t="shared" si="29"/>
        <v xml:space="preserve"> </v>
      </c>
    </row>
    <row r="106" spans="1:14" s="286" customFormat="1" ht="37.5" x14ac:dyDescent="0.25">
      <c r="A106" s="311">
        <f t="shared" si="21"/>
        <v>100</v>
      </c>
      <c r="B106" s="312" t="s">
        <v>264</v>
      </c>
      <c r="C106" s="311" t="s">
        <v>363</v>
      </c>
      <c r="D106" s="309">
        <f>D107+D108</f>
        <v>0</v>
      </c>
      <c r="E106" s="309">
        <f>E107+E108</f>
        <v>0</v>
      </c>
      <c r="F106" s="308" t="str">
        <f t="shared" si="25"/>
        <v xml:space="preserve"> </v>
      </c>
      <c r="G106" s="309">
        <f>G107+G108</f>
        <v>0</v>
      </c>
      <c r="H106" s="308" t="str">
        <f t="shared" si="26"/>
        <v xml:space="preserve"> </v>
      </c>
      <c r="I106" s="309">
        <f>I107+I108</f>
        <v>0</v>
      </c>
      <c r="J106" s="308" t="str">
        <f t="shared" si="27"/>
        <v xml:space="preserve"> </v>
      </c>
      <c r="K106" s="309">
        <f>K107+K108</f>
        <v>0</v>
      </c>
      <c r="L106" s="308" t="str">
        <f t="shared" si="28"/>
        <v xml:space="preserve"> </v>
      </c>
      <c r="M106" s="309">
        <f>M107+M108</f>
        <v>0</v>
      </c>
      <c r="N106" s="308" t="str">
        <f t="shared" si="29"/>
        <v xml:space="preserve"> </v>
      </c>
    </row>
    <row r="107" spans="1:14" s="286" customFormat="1" ht="37.5" x14ac:dyDescent="0.25">
      <c r="A107" s="299">
        <f t="shared" ref="A107:A119" si="30">A106+1</f>
        <v>101</v>
      </c>
      <c r="B107" s="316" t="s">
        <v>258</v>
      </c>
      <c r="C107" s="299" t="s">
        <v>362</v>
      </c>
      <c r="D107" s="310"/>
      <c r="E107" s="310"/>
      <c r="F107" s="313" t="str">
        <f t="shared" si="25"/>
        <v xml:space="preserve"> </v>
      </c>
      <c r="G107" s="310"/>
      <c r="H107" s="313" t="str">
        <f t="shared" si="26"/>
        <v xml:space="preserve"> </v>
      </c>
      <c r="I107" s="314">
        <f>I71*I35</f>
        <v>0</v>
      </c>
      <c r="J107" s="313" t="str">
        <f t="shared" si="27"/>
        <v xml:space="preserve"> </v>
      </c>
      <c r="K107" s="314">
        <f>K71*K35</f>
        <v>0</v>
      </c>
      <c r="L107" s="313" t="str">
        <f t="shared" si="28"/>
        <v xml:space="preserve"> </v>
      </c>
      <c r="M107" s="314">
        <f>M71*M35</f>
        <v>0</v>
      </c>
      <c r="N107" s="313" t="str">
        <f t="shared" si="29"/>
        <v xml:space="preserve"> </v>
      </c>
    </row>
    <row r="108" spans="1:14" s="286" customFormat="1" ht="31.5" x14ac:dyDescent="0.25">
      <c r="A108" s="299">
        <f t="shared" si="30"/>
        <v>102</v>
      </c>
      <c r="B108" s="315" t="s">
        <v>256</v>
      </c>
      <c r="C108" s="299" t="s">
        <v>361</v>
      </c>
      <c r="D108" s="310"/>
      <c r="E108" s="310"/>
      <c r="F108" s="313" t="str">
        <f t="shared" si="25"/>
        <v xml:space="preserve"> </v>
      </c>
      <c r="G108" s="310"/>
      <c r="H108" s="313" t="str">
        <f t="shared" si="26"/>
        <v xml:space="preserve"> </v>
      </c>
      <c r="I108" s="314">
        <f>I72*I36</f>
        <v>0</v>
      </c>
      <c r="J108" s="313" t="str">
        <f t="shared" si="27"/>
        <v xml:space="preserve"> </v>
      </c>
      <c r="K108" s="314">
        <f>K72*K36</f>
        <v>0</v>
      </c>
      <c r="L108" s="313" t="str">
        <f t="shared" si="28"/>
        <v xml:space="preserve"> </v>
      </c>
      <c r="M108" s="314">
        <f>M72*M36</f>
        <v>0</v>
      </c>
      <c r="N108" s="313" t="str">
        <f t="shared" si="29"/>
        <v xml:space="preserve"> </v>
      </c>
    </row>
    <row r="109" spans="1:14" s="286" customFormat="1" ht="31.5" x14ac:dyDescent="0.25">
      <c r="A109" s="311">
        <f t="shared" si="30"/>
        <v>103</v>
      </c>
      <c r="B109" s="312" t="s">
        <v>260</v>
      </c>
      <c r="C109" s="311" t="s">
        <v>360</v>
      </c>
      <c r="D109" s="309">
        <f>D110+D111</f>
        <v>0</v>
      </c>
      <c r="E109" s="309">
        <f>E110+E111</f>
        <v>0</v>
      </c>
      <c r="F109" s="308" t="str">
        <f t="shared" si="25"/>
        <v xml:space="preserve"> </v>
      </c>
      <c r="G109" s="309">
        <f>G110+G111</f>
        <v>0</v>
      </c>
      <c r="H109" s="308" t="str">
        <f t="shared" si="26"/>
        <v xml:space="preserve"> </v>
      </c>
      <c r="I109" s="309">
        <f>I110+I111</f>
        <v>0</v>
      </c>
      <c r="J109" s="308" t="str">
        <f t="shared" si="27"/>
        <v xml:space="preserve"> </v>
      </c>
      <c r="K109" s="309">
        <f>K110+K111</f>
        <v>0</v>
      </c>
      <c r="L109" s="308" t="str">
        <f t="shared" si="28"/>
        <v xml:space="preserve"> </v>
      </c>
      <c r="M109" s="309">
        <f>M110+M111</f>
        <v>0</v>
      </c>
      <c r="N109" s="308" t="str">
        <f t="shared" si="29"/>
        <v xml:space="preserve"> </v>
      </c>
    </row>
    <row r="110" spans="1:14" s="286" customFormat="1" ht="37.5" x14ac:dyDescent="0.25">
      <c r="A110" s="299">
        <f t="shared" si="30"/>
        <v>104</v>
      </c>
      <c r="B110" s="315" t="s">
        <v>258</v>
      </c>
      <c r="C110" s="299" t="s">
        <v>359</v>
      </c>
      <c r="D110" s="310"/>
      <c r="E110" s="310"/>
      <c r="F110" s="313" t="str">
        <f t="shared" si="25"/>
        <v xml:space="preserve"> </v>
      </c>
      <c r="G110" s="310"/>
      <c r="H110" s="313" t="str">
        <f t="shared" si="26"/>
        <v xml:space="preserve"> </v>
      </c>
      <c r="I110" s="314">
        <f>I74*I38</f>
        <v>0</v>
      </c>
      <c r="J110" s="313" t="str">
        <f t="shared" si="27"/>
        <v xml:space="preserve"> </v>
      </c>
      <c r="K110" s="314">
        <f>K74*K38</f>
        <v>0</v>
      </c>
      <c r="L110" s="313" t="str">
        <f t="shared" si="28"/>
        <v xml:space="preserve"> </v>
      </c>
      <c r="M110" s="314">
        <f>M74*M38</f>
        <v>0</v>
      </c>
      <c r="N110" s="313" t="str">
        <f t="shared" si="29"/>
        <v xml:space="preserve"> </v>
      </c>
    </row>
    <row r="111" spans="1:14" s="286" customFormat="1" ht="31.5" x14ac:dyDescent="0.25">
      <c r="A111" s="299">
        <f t="shared" si="30"/>
        <v>105</v>
      </c>
      <c r="B111" s="315" t="s">
        <v>256</v>
      </c>
      <c r="C111" s="299" t="s">
        <v>358</v>
      </c>
      <c r="D111" s="310"/>
      <c r="E111" s="310"/>
      <c r="F111" s="313" t="str">
        <f t="shared" si="25"/>
        <v xml:space="preserve"> </v>
      </c>
      <c r="G111" s="310"/>
      <c r="H111" s="313" t="str">
        <f t="shared" si="26"/>
        <v xml:space="preserve"> </v>
      </c>
      <c r="I111" s="314">
        <f>I75*I39</f>
        <v>0</v>
      </c>
      <c r="J111" s="313" t="str">
        <f t="shared" si="27"/>
        <v xml:space="preserve"> </v>
      </c>
      <c r="K111" s="314">
        <f>K75*K39</f>
        <v>0</v>
      </c>
      <c r="L111" s="313" t="str">
        <f t="shared" si="28"/>
        <v xml:space="preserve"> </v>
      </c>
      <c r="M111" s="314">
        <f>M75*M39</f>
        <v>0</v>
      </c>
      <c r="N111" s="313" t="str">
        <f t="shared" si="29"/>
        <v xml:space="preserve"> </v>
      </c>
    </row>
    <row r="112" spans="1:14" s="303" customFormat="1" ht="56.25" x14ac:dyDescent="0.2">
      <c r="A112" s="311">
        <f t="shared" si="30"/>
        <v>106</v>
      </c>
      <c r="B112" s="312" t="s">
        <v>254</v>
      </c>
      <c r="C112" s="311" t="s">
        <v>357</v>
      </c>
      <c r="D112" s="310"/>
      <c r="E112" s="310"/>
      <c r="F112" s="308" t="str">
        <f t="shared" si="25"/>
        <v xml:space="preserve"> </v>
      </c>
      <c r="G112" s="310"/>
      <c r="H112" s="308" t="str">
        <f t="shared" si="26"/>
        <v xml:space="preserve"> </v>
      </c>
      <c r="I112" s="309">
        <f>I76*I40</f>
        <v>0</v>
      </c>
      <c r="J112" s="308" t="str">
        <f t="shared" si="27"/>
        <v xml:space="preserve"> </v>
      </c>
      <c r="K112" s="309">
        <f>K76*K40</f>
        <v>0</v>
      </c>
      <c r="L112" s="308" t="str">
        <f t="shared" si="28"/>
        <v xml:space="preserve"> </v>
      </c>
      <c r="M112" s="309">
        <f>M76*M40</f>
        <v>0</v>
      </c>
      <c r="N112" s="308" t="str">
        <f t="shared" si="29"/>
        <v xml:space="preserve"> </v>
      </c>
    </row>
    <row r="113" spans="1:14" s="228" customFormat="1" ht="31.5" x14ac:dyDescent="0.25">
      <c r="A113" s="311">
        <f t="shared" si="30"/>
        <v>107</v>
      </c>
      <c r="B113" s="312" t="s">
        <v>252</v>
      </c>
      <c r="C113" s="311" t="s">
        <v>356</v>
      </c>
      <c r="D113" s="310"/>
      <c r="E113" s="310"/>
      <c r="F113" s="308" t="str">
        <f t="shared" si="25"/>
        <v xml:space="preserve"> </v>
      </c>
      <c r="G113" s="310"/>
      <c r="H113" s="308" t="str">
        <f t="shared" si="26"/>
        <v xml:space="preserve"> </v>
      </c>
      <c r="I113" s="309">
        <f>I77*I41</f>
        <v>0</v>
      </c>
      <c r="J113" s="308" t="str">
        <f t="shared" si="27"/>
        <v xml:space="preserve"> </v>
      </c>
      <c r="K113" s="309">
        <f>K77*K41</f>
        <v>0</v>
      </c>
      <c r="L113" s="308" t="str">
        <f t="shared" si="28"/>
        <v xml:space="preserve"> </v>
      </c>
      <c r="M113" s="309">
        <f>M77*M41</f>
        <v>0</v>
      </c>
      <c r="N113" s="308" t="str">
        <f t="shared" si="29"/>
        <v xml:space="preserve"> </v>
      </c>
    </row>
    <row r="114" spans="1:14" s="286" customFormat="1" ht="31.5" x14ac:dyDescent="0.25">
      <c r="A114" s="311">
        <f t="shared" si="30"/>
        <v>108</v>
      </c>
      <c r="B114" s="312" t="s">
        <v>250</v>
      </c>
      <c r="C114" s="311" t="s">
        <v>355</v>
      </c>
      <c r="D114" s="310"/>
      <c r="E114" s="310"/>
      <c r="F114" s="308" t="str">
        <f t="shared" si="25"/>
        <v xml:space="preserve"> </v>
      </c>
      <c r="G114" s="310"/>
      <c r="H114" s="308" t="str">
        <f t="shared" si="26"/>
        <v xml:space="preserve"> </v>
      </c>
      <c r="I114" s="309">
        <f>I78*I42</f>
        <v>0</v>
      </c>
      <c r="J114" s="308" t="str">
        <f t="shared" si="27"/>
        <v xml:space="preserve"> </v>
      </c>
      <c r="K114" s="309">
        <f>K78*K42</f>
        <v>0</v>
      </c>
      <c r="L114" s="308" t="str">
        <f t="shared" si="28"/>
        <v xml:space="preserve"> </v>
      </c>
      <c r="M114" s="309">
        <f>M78*M42</f>
        <v>0</v>
      </c>
      <c r="N114" s="308" t="str">
        <f t="shared" si="29"/>
        <v xml:space="preserve"> </v>
      </c>
    </row>
    <row r="115" spans="1:14" s="332" customFormat="1" ht="56.25" x14ac:dyDescent="0.2">
      <c r="A115" s="306">
        <f t="shared" si="30"/>
        <v>109</v>
      </c>
      <c r="B115" s="307" t="s">
        <v>354</v>
      </c>
      <c r="C115" s="306" t="s">
        <v>247</v>
      </c>
      <c r="D115" s="305">
        <f>D79</f>
        <v>0</v>
      </c>
      <c r="E115" s="305">
        <f>E79</f>
        <v>0</v>
      </c>
      <c r="F115" s="304">
        <f>IF(D115=0,0,E115/D115*100)</f>
        <v>0</v>
      </c>
      <c r="G115" s="305">
        <f>G79</f>
        <v>0</v>
      </c>
      <c r="H115" s="304">
        <f>IF(E115=0,0,G115/E115*100)</f>
        <v>0</v>
      </c>
      <c r="I115" s="305">
        <f>I79</f>
        <v>0</v>
      </c>
      <c r="J115" s="304">
        <f>IF(G115=0,0,I115/G115*100)</f>
        <v>0</v>
      </c>
      <c r="K115" s="305">
        <f>K79</f>
        <v>0</v>
      </c>
      <c r="L115" s="304">
        <f>IF(I115=0,0,K115/I115*100)</f>
        <v>0</v>
      </c>
      <c r="M115" s="305">
        <f>M79</f>
        <v>0</v>
      </c>
      <c r="N115" s="304">
        <f>IF(K115=0,0,M115/K115*100)</f>
        <v>0</v>
      </c>
    </row>
    <row r="116" spans="1:14" s="286" customFormat="1" ht="37.5" x14ac:dyDescent="0.25">
      <c r="A116" s="330">
        <f t="shared" si="30"/>
        <v>110</v>
      </c>
      <c r="B116" s="301" t="s">
        <v>246</v>
      </c>
      <c r="C116" s="330" t="s">
        <v>352</v>
      </c>
      <c r="D116" s="331"/>
      <c r="E116" s="302"/>
      <c r="F116" s="298" t="str">
        <f>IF(D116=0," ",E116/D116*100)</f>
        <v xml:space="preserve"> </v>
      </c>
      <c r="G116" s="294">
        <f>E116*(H115/100)</f>
        <v>0</v>
      </c>
      <c r="H116" s="298" t="str">
        <f>IF(E116=0," ",G116/E116*100)</f>
        <v xml:space="preserve"> </v>
      </c>
      <c r="I116" s="294">
        <f>G116*(J115/100)</f>
        <v>0</v>
      </c>
      <c r="J116" s="298" t="str">
        <f>IF(G116=0," ",I116/G116*100)</f>
        <v xml:space="preserve"> </v>
      </c>
      <c r="K116" s="294">
        <f>I116*(L115/100)</f>
        <v>0</v>
      </c>
      <c r="L116" s="298" t="str">
        <f>IF(I116=0," ",K116/I116*100)</f>
        <v xml:space="preserve"> </v>
      </c>
      <c r="M116" s="294">
        <f>K116*(N115/100)</f>
        <v>0</v>
      </c>
      <c r="N116" s="298" t="str">
        <f>IF(K116=0," ",M116/K116*100)</f>
        <v xml:space="preserve"> </v>
      </c>
    </row>
    <row r="117" spans="1:14" s="286" customFormat="1" ht="31.5" x14ac:dyDescent="0.25">
      <c r="A117" s="299">
        <f t="shared" si="30"/>
        <v>111</v>
      </c>
      <c r="B117" s="300" t="s">
        <v>70</v>
      </c>
      <c r="C117" s="299" t="s">
        <v>353</v>
      </c>
      <c r="D117" s="296">
        <f>IF(D116=0,0,D119/D116*100)</f>
        <v>0</v>
      </c>
      <c r="E117" s="296">
        <f>IF(E116=0,0,E119/E116*100)</f>
        <v>0</v>
      </c>
      <c r="F117" s="298"/>
      <c r="G117" s="297">
        <f>IF(AVERAGE(D117,E117)&gt;100,100,AVERAGE(D117,E117))</f>
        <v>0</v>
      </c>
      <c r="H117" s="298" t="str">
        <f>IF(E117=0," ",G117/E117*100)</f>
        <v xml:space="preserve"> </v>
      </c>
      <c r="I117" s="297">
        <f>G117</f>
        <v>0</v>
      </c>
      <c r="J117" s="298" t="str">
        <f>IF(G117=0," ",I117/G117*100)</f>
        <v xml:space="preserve"> </v>
      </c>
      <c r="K117" s="297">
        <f>I117</f>
        <v>0</v>
      </c>
      <c r="L117" s="298" t="str">
        <f>IF(I117=0," ",K117/I117*100)</f>
        <v xml:space="preserve"> </v>
      </c>
      <c r="M117" s="297">
        <f>K117</f>
        <v>0</v>
      </c>
      <c r="N117" s="298" t="str">
        <f>IF(K117=0," ",M117/K117*100)</f>
        <v xml:space="preserve"> </v>
      </c>
    </row>
    <row r="118" spans="1:14" ht="28.5" customHeight="1" x14ac:dyDescent="0.25">
      <c r="A118" s="330">
        <f t="shared" si="30"/>
        <v>112</v>
      </c>
      <c r="B118" s="301" t="s">
        <v>243</v>
      </c>
      <c r="C118" s="330"/>
      <c r="D118" s="330"/>
      <c r="E118" s="329"/>
      <c r="F118" s="328"/>
      <c r="G118" s="329"/>
      <c r="H118" s="328" t="str">
        <f>IF(E118=0," ",G118/E118*100)</f>
        <v xml:space="preserve"> </v>
      </c>
      <c r="I118" s="329"/>
      <c r="J118" s="328" t="str">
        <f>IF(G118=0," ",I118/G118*100)</f>
        <v xml:space="preserve"> </v>
      </c>
      <c r="K118" s="329"/>
      <c r="L118" s="328" t="str">
        <f>IF(I118=0," ",K118/I118*100)</f>
        <v xml:space="preserve"> </v>
      </c>
      <c r="M118" s="329"/>
      <c r="N118" s="328" t="str">
        <f>IF(K118=0," ",M118/K118*100)</f>
        <v xml:space="preserve"> </v>
      </c>
    </row>
    <row r="119" spans="1:14" s="286" customFormat="1" ht="31.5" x14ac:dyDescent="0.25">
      <c r="A119" s="290">
        <f t="shared" si="30"/>
        <v>113</v>
      </c>
      <c r="B119" s="241" t="s">
        <v>242</v>
      </c>
      <c r="C119" s="290" t="s">
        <v>352</v>
      </c>
      <c r="D119" s="327"/>
      <c r="E119" s="326"/>
      <c r="F119" s="324" t="str">
        <f>IF(D119=0," ",E119/D119*100)</f>
        <v xml:space="preserve"> </v>
      </c>
      <c r="G119" s="325">
        <f>ROUND(G116*(G117/100)+G118,0)</f>
        <v>0</v>
      </c>
      <c r="H119" s="324" t="str">
        <f>IF(E119=0," ",G119/E119*100)</f>
        <v xml:space="preserve"> </v>
      </c>
      <c r="I119" s="325">
        <f>ROUND(I116*(I117/100)+I118,0)</f>
        <v>0</v>
      </c>
      <c r="J119" s="324" t="str">
        <f>IF(G119=0," ",I119/G119*100)</f>
        <v xml:space="preserve"> </v>
      </c>
      <c r="K119" s="325">
        <f>ROUND(K116*(K117/100)+K118,0)</f>
        <v>0</v>
      </c>
      <c r="L119" s="324" t="str">
        <f>IF(I119=0," ",K119/I119*100)</f>
        <v xml:space="preserve"> </v>
      </c>
      <c r="M119" s="325">
        <f>ROUND(M116*(M117/100)+M118,0)</f>
        <v>0</v>
      </c>
      <c r="N119" s="324" t="str">
        <f>IF(K119=0," ",M119/K119*100)</f>
        <v xml:space="preserve"> </v>
      </c>
    </row>
    <row r="120" spans="1:14" s="228" customFormat="1" ht="19.5" x14ac:dyDescent="0.25">
      <c r="A120" s="234"/>
      <c r="B120" s="233"/>
      <c r="C120" s="232"/>
      <c r="D120" s="232"/>
      <c r="E120" s="230"/>
      <c r="F120" s="231"/>
      <c r="G120" s="230"/>
      <c r="H120" s="229"/>
      <c r="I120" s="230"/>
      <c r="J120" s="229"/>
      <c r="K120" s="230"/>
      <c r="L120" s="229"/>
      <c r="M120" s="230"/>
      <c r="N120" s="229"/>
    </row>
    <row r="121" spans="1:14" s="227" customFormat="1" ht="18.75" x14ac:dyDescent="0.3">
      <c r="A121" s="227" t="s">
        <v>173</v>
      </c>
    </row>
    <row r="122" spans="1:14" ht="19.5" x14ac:dyDescent="0.35">
      <c r="A122" s="285" t="s">
        <v>240</v>
      </c>
      <c r="B122" s="323"/>
    </row>
  </sheetData>
  <mergeCells count="17">
    <mergeCell ref="L5:L6"/>
    <mergeCell ref="B3:N3"/>
    <mergeCell ref="M4:N4"/>
    <mergeCell ref="A1:N1"/>
    <mergeCell ref="L2:N2"/>
    <mergeCell ref="A5:A6"/>
    <mergeCell ref="B5:B6"/>
    <mergeCell ref="C5:C6"/>
    <mergeCell ref="D5:F5"/>
    <mergeCell ref="G5:G6"/>
    <mergeCell ref="J4:K4"/>
    <mergeCell ref="M5:M6"/>
    <mergeCell ref="N5:N6"/>
    <mergeCell ref="H5:H6"/>
    <mergeCell ref="I5:I6"/>
    <mergeCell ref="J5:J6"/>
    <mergeCell ref="K5:K6"/>
  </mergeCells>
  <pageMargins left="0" right="0" top="0" bottom="0" header="0" footer="0"/>
  <pageSetup paperSize="9" scale="43" fitToHeight="0" orientation="portrait" horizontalDpi="300" verticalDpi="300" r:id="rId1"/>
  <rowBreaks count="2" manualBreakCount="2">
    <brk id="42" max="13" man="1"/>
    <brk id="78" max="1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A2" sqref="A2"/>
    </sheetView>
  </sheetViews>
  <sheetFormatPr defaultRowHeight="15.75" x14ac:dyDescent="0.2"/>
  <cols>
    <col min="1" max="1" width="36.85546875" style="340" customWidth="1"/>
    <col min="2" max="2" width="14.85546875" style="340" customWidth="1"/>
    <col min="3" max="3" width="14.7109375" style="340" customWidth="1"/>
    <col min="4" max="4" width="10.7109375" style="340" customWidth="1"/>
    <col min="5" max="5" width="14.5703125" style="339" customWidth="1"/>
    <col min="6" max="6" width="10.7109375" style="339" customWidth="1"/>
    <col min="7" max="7" width="13.28515625" style="338" customWidth="1"/>
    <col min="8" max="8" width="10.7109375" style="338" customWidth="1"/>
    <col min="9" max="9" width="14.85546875" style="337" customWidth="1"/>
    <col min="10" max="10" width="10.7109375" style="337" customWidth="1"/>
    <col min="11" max="11" width="15.85546875" style="337" customWidth="1"/>
    <col min="12" max="12" width="10.7109375" style="337" customWidth="1"/>
    <col min="13" max="13" width="15.5703125" style="337" customWidth="1"/>
    <col min="14" max="14" width="10.7109375" style="337" customWidth="1"/>
    <col min="15" max="16384" width="9.140625" style="337"/>
  </cols>
  <sheetData>
    <row r="1" spans="1:14" s="338" customFormat="1" x14ac:dyDescent="0.2">
      <c r="A1" s="523">
        <v>121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spans="1:14" s="338" customFormat="1" ht="26.25" customHeight="1" x14ac:dyDescent="0.2">
      <c r="A2" s="340"/>
      <c r="B2" s="340"/>
      <c r="C2" s="340"/>
      <c r="D2" s="340"/>
      <c r="M2" s="521" t="s">
        <v>436</v>
      </c>
      <c r="N2" s="521"/>
    </row>
    <row r="3" spans="1:14" s="338" customFormat="1" ht="21" customHeight="1" x14ac:dyDescent="0.2">
      <c r="A3" s="522" t="s">
        <v>435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</row>
    <row r="4" spans="1:14" s="338" customFormat="1" x14ac:dyDescent="0.2">
      <c r="A4" s="347"/>
      <c r="B4" s="347"/>
      <c r="C4" s="347"/>
      <c r="D4" s="347"/>
      <c r="E4" s="347"/>
      <c r="F4" s="347"/>
      <c r="N4" s="346" t="s">
        <v>0</v>
      </c>
    </row>
    <row r="5" spans="1:14" s="338" customFormat="1" ht="42.75" x14ac:dyDescent="0.2">
      <c r="A5" s="3" t="s">
        <v>1</v>
      </c>
      <c r="B5" s="13" t="s">
        <v>28</v>
      </c>
      <c r="C5" s="13" t="s">
        <v>29</v>
      </c>
      <c r="D5" s="13" t="s">
        <v>27</v>
      </c>
      <c r="E5" s="13" t="s">
        <v>30</v>
      </c>
      <c r="F5" s="13" t="s">
        <v>27</v>
      </c>
      <c r="G5" s="13" t="s">
        <v>21</v>
      </c>
      <c r="H5" s="13" t="s">
        <v>27</v>
      </c>
      <c r="I5" s="13" t="s">
        <v>22</v>
      </c>
      <c r="J5" s="13" t="s">
        <v>27</v>
      </c>
      <c r="K5" s="13" t="s">
        <v>23</v>
      </c>
      <c r="L5" s="13" t="s">
        <v>27</v>
      </c>
      <c r="M5" s="13" t="s">
        <v>24</v>
      </c>
      <c r="N5" s="13" t="s">
        <v>27</v>
      </c>
    </row>
    <row r="6" spans="1:14" s="338" customFormat="1" ht="30" x14ac:dyDescent="0.2">
      <c r="A6" s="4" t="s">
        <v>434</v>
      </c>
      <c r="B6" s="341"/>
      <c r="C6" s="341"/>
      <c r="D6" s="135">
        <f>IF(B6=0,0,C6/B6)</f>
        <v>0</v>
      </c>
      <c r="E6" s="341"/>
      <c r="F6" s="135">
        <f>IF(C6=0,0,E6/C6)</f>
        <v>0</v>
      </c>
      <c r="G6" s="341"/>
      <c r="H6" s="135">
        <f>IF(E6=0,0,G6/E6)</f>
        <v>0</v>
      </c>
      <c r="I6" s="341"/>
      <c r="J6" s="135">
        <f>IF(G6=0,0,I6/G6)</f>
        <v>0</v>
      </c>
      <c r="K6" s="341"/>
      <c r="L6" s="135">
        <f>IF(I6=0,0,K6/I6)</f>
        <v>0</v>
      </c>
      <c r="M6" s="341"/>
      <c r="N6" s="135">
        <f>IF(K6=0,0,M6/K6)</f>
        <v>0</v>
      </c>
    </row>
    <row r="7" spans="1:14" s="338" customFormat="1" ht="30" x14ac:dyDescent="0.2">
      <c r="A7" s="4" t="s">
        <v>433</v>
      </c>
      <c r="B7" s="341"/>
      <c r="C7" s="341"/>
      <c r="D7" s="135">
        <f>IF(B7=0,0,C7/B7)</f>
        <v>0</v>
      </c>
      <c r="E7" s="341"/>
      <c r="F7" s="135">
        <f>IF(C7=0,0,E7/C7)</f>
        <v>0</v>
      </c>
      <c r="G7" s="341">
        <f>(G6*G8)/1000*12</f>
        <v>0</v>
      </c>
      <c r="H7" s="135">
        <f>IF(E7=0,0,G7/E7)</f>
        <v>0</v>
      </c>
      <c r="I7" s="341">
        <f>(I6*I8)/1000*12</f>
        <v>0</v>
      </c>
      <c r="J7" s="135">
        <f>IF(G7=0,0,I7/G7)</f>
        <v>0</v>
      </c>
      <c r="K7" s="341">
        <f>(K6*K8)/1000*12</f>
        <v>0</v>
      </c>
      <c r="L7" s="135">
        <f>IF(I7=0,0,K7/I7)</f>
        <v>0</v>
      </c>
      <c r="M7" s="341">
        <f>(M6*M8)/1000*12</f>
        <v>0</v>
      </c>
      <c r="N7" s="135">
        <f>IF(K7=0,0,M7/K7)</f>
        <v>0</v>
      </c>
    </row>
    <row r="8" spans="1:14" s="338" customFormat="1" ht="30" x14ac:dyDescent="0.2">
      <c r="A8" s="4" t="s">
        <v>432</v>
      </c>
      <c r="B8" s="341">
        <f>IF(B6=0,0,((B7/12)/B6)*1000)</f>
        <v>0</v>
      </c>
      <c r="C8" s="341">
        <f>IF(C6=0,0,((C7/12)/C6)*1000)</f>
        <v>0</v>
      </c>
      <c r="D8" s="135">
        <f>IF(B8=0,0,C8/B8)</f>
        <v>0</v>
      </c>
      <c r="E8" s="341">
        <f>IF(E6=0,0,((E7/12)/E6)*1000)</f>
        <v>0</v>
      </c>
      <c r="F8" s="135">
        <f>IF(C8=0,0,E8/C8)</f>
        <v>0</v>
      </c>
      <c r="G8" s="341"/>
      <c r="H8" s="135">
        <f>IF(E8=0,0,G8/E8)</f>
        <v>0</v>
      </c>
      <c r="I8" s="341"/>
      <c r="J8" s="135">
        <f>IF(G8=0,0,I8/G8)</f>
        <v>0</v>
      </c>
      <c r="K8" s="341"/>
      <c r="L8" s="135">
        <f>IF(I8=0,0,K8/I8)</f>
        <v>0</v>
      </c>
      <c r="M8" s="341"/>
      <c r="N8" s="135">
        <f>IF(K8=0,0,M8/K8)</f>
        <v>0</v>
      </c>
    </row>
    <row r="9" spans="1:14" s="338" customFormat="1" x14ac:dyDescent="0.2">
      <c r="A9" s="8" t="s">
        <v>70</v>
      </c>
      <c r="B9" s="345">
        <f>IF(B7=0,0,(B17+C16)/B7)</f>
        <v>0</v>
      </c>
      <c r="C9" s="345">
        <f>IF(C7=0,0,(C17+E16)/C7)</f>
        <v>0</v>
      </c>
      <c r="D9" s="344" t="s">
        <v>13</v>
      </c>
      <c r="E9" s="345">
        <f>IF(E7=0,0,(E17+G16)/E7)</f>
        <v>0</v>
      </c>
      <c r="F9" s="344" t="s">
        <v>13</v>
      </c>
      <c r="G9" s="18">
        <f>IF(AVERAGE(B9,C9,E9)&gt;1,1,AVERAGE(B9,C9,E9))</f>
        <v>0</v>
      </c>
      <c r="H9" s="344" t="s">
        <v>13</v>
      </c>
      <c r="I9" s="18">
        <f>G9</f>
        <v>0</v>
      </c>
      <c r="J9" s="344" t="s">
        <v>13</v>
      </c>
      <c r="K9" s="18">
        <f>I9</f>
        <v>0</v>
      </c>
      <c r="L9" s="344" t="s">
        <v>13</v>
      </c>
      <c r="M9" s="18">
        <f>K9</f>
        <v>0</v>
      </c>
      <c r="N9" s="344" t="s">
        <v>13</v>
      </c>
    </row>
    <row r="10" spans="1:14" s="338" customFormat="1" ht="28.5" x14ac:dyDescent="0.2">
      <c r="A10" s="6" t="s">
        <v>6</v>
      </c>
      <c r="B10" s="343" t="s">
        <v>13</v>
      </c>
      <c r="C10" s="343" t="s">
        <v>13</v>
      </c>
      <c r="D10" s="343" t="s">
        <v>13</v>
      </c>
      <c r="E10" s="343" t="s">
        <v>13</v>
      </c>
      <c r="F10" s="343" t="s">
        <v>13</v>
      </c>
      <c r="G10" s="343">
        <f>G11+G12+G13+G14</f>
        <v>0</v>
      </c>
      <c r="H10" s="343" t="s">
        <v>13</v>
      </c>
      <c r="I10" s="343">
        <f>I11+I12+I13+I14</f>
        <v>0</v>
      </c>
      <c r="J10" s="343" t="s">
        <v>13</v>
      </c>
      <c r="K10" s="343">
        <f>K11+K12+K13+K14</f>
        <v>0</v>
      </c>
      <c r="L10" s="343" t="s">
        <v>13</v>
      </c>
      <c r="M10" s="343">
        <f>M11+M12+M13+M14</f>
        <v>0</v>
      </c>
      <c r="N10" s="343" t="s">
        <v>13</v>
      </c>
    </row>
    <row r="11" spans="1:14" s="338" customFormat="1" ht="30" x14ac:dyDescent="0.2">
      <c r="A11" s="10" t="s">
        <v>10</v>
      </c>
      <c r="B11" s="341" t="s">
        <v>13</v>
      </c>
      <c r="C11" s="341" t="s">
        <v>13</v>
      </c>
      <c r="D11" s="341" t="s">
        <v>13</v>
      </c>
      <c r="E11" s="341" t="s">
        <v>13</v>
      </c>
      <c r="F11" s="341" t="s">
        <v>13</v>
      </c>
      <c r="G11" s="341"/>
      <c r="H11" s="341" t="s">
        <v>13</v>
      </c>
      <c r="I11" s="341"/>
      <c r="J11" s="341" t="s">
        <v>13</v>
      </c>
      <c r="K11" s="341"/>
      <c r="L11" s="341" t="s">
        <v>13</v>
      </c>
      <c r="M11" s="341"/>
      <c r="N11" s="341" t="s">
        <v>13</v>
      </c>
    </row>
    <row r="12" spans="1:14" s="338" customFormat="1" ht="30" x14ac:dyDescent="0.2">
      <c r="A12" s="10" t="s">
        <v>11</v>
      </c>
      <c r="B12" s="341" t="s">
        <v>13</v>
      </c>
      <c r="C12" s="341" t="s">
        <v>13</v>
      </c>
      <c r="D12" s="341" t="s">
        <v>13</v>
      </c>
      <c r="E12" s="341" t="s">
        <v>13</v>
      </c>
      <c r="F12" s="341" t="s">
        <v>13</v>
      </c>
      <c r="G12" s="341"/>
      <c r="H12" s="341" t="s">
        <v>13</v>
      </c>
      <c r="I12" s="341"/>
      <c r="J12" s="341" t="s">
        <v>13</v>
      </c>
      <c r="K12" s="341"/>
      <c r="L12" s="341" t="s">
        <v>13</v>
      </c>
      <c r="M12" s="341"/>
      <c r="N12" s="341" t="s">
        <v>13</v>
      </c>
    </row>
    <row r="13" spans="1:14" s="338" customFormat="1" x14ac:dyDescent="0.2">
      <c r="A13" s="10" t="s">
        <v>8</v>
      </c>
      <c r="B13" s="341" t="s">
        <v>13</v>
      </c>
      <c r="C13" s="341" t="s">
        <v>13</v>
      </c>
      <c r="D13" s="341" t="s">
        <v>13</v>
      </c>
      <c r="E13" s="341" t="s">
        <v>13</v>
      </c>
      <c r="F13" s="341" t="s">
        <v>13</v>
      </c>
      <c r="G13" s="341"/>
      <c r="H13" s="341" t="s">
        <v>13</v>
      </c>
      <c r="I13" s="341"/>
      <c r="J13" s="341" t="s">
        <v>13</v>
      </c>
      <c r="K13" s="341"/>
      <c r="L13" s="341" t="s">
        <v>13</v>
      </c>
      <c r="M13" s="341"/>
      <c r="N13" s="341" t="s">
        <v>13</v>
      </c>
    </row>
    <row r="14" spans="1:14" s="338" customFormat="1" ht="45" x14ac:dyDescent="0.2">
      <c r="A14" s="10" t="s">
        <v>9</v>
      </c>
      <c r="B14" s="341" t="s">
        <v>13</v>
      </c>
      <c r="C14" s="341" t="s">
        <v>13</v>
      </c>
      <c r="D14" s="341" t="s">
        <v>13</v>
      </c>
      <c r="E14" s="341" t="s">
        <v>13</v>
      </c>
      <c r="F14" s="341" t="s">
        <v>13</v>
      </c>
      <c r="G14" s="341"/>
      <c r="H14" s="341" t="s">
        <v>13</v>
      </c>
      <c r="I14" s="341"/>
      <c r="J14" s="341" t="s">
        <v>13</v>
      </c>
      <c r="K14" s="341"/>
      <c r="L14" s="341" t="s">
        <v>13</v>
      </c>
      <c r="M14" s="341"/>
      <c r="N14" s="341" t="s">
        <v>13</v>
      </c>
    </row>
    <row r="15" spans="1:14" s="338" customFormat="1" ht="28.5" x14ac:dyDescent="0.2">
      <c r="A15" s="14" t="s">
        <v>431</v>
      </c>
      <c r="B15" s="342"/>
      <c r="C15" s="342"/>
      <c r="D15" s="152">
        <f>IF(B15=0,0,C15/B15)</f>
        <v>0</v>
      </c>
      <c r="E15" s="342"/>
      <c r="F15" s="152">
        <f>IF(C15=0,0,E15/C15)</f>
        <v>0</v>
      </c>
      <c r="G15" s="342">
        <f>ROUND(G16+G17+G10,0)</f>
        <v>0</v>
      </c>
      <c r="H15" s="152">
        <f>IF(E15=0,0,G15/E15)</f>
        <v>0</v>
      </c>
      <c r="I15" s="342">
        <f>ROUND(I16+I17+I10,0)</f>
        <v>0</v>
      </c>
      <c r="J15" s="152">
        <f>IF(G15=0,0,I15/G15)</f>
        <v>0</v>
      </c>
      <c r="K15" s="342">
        <f>ROUND(K16+K17+K10,0)</f>
        <v>0</v>
      </c>
      <c r="L15" s="152">
        <f>IF(I15=0,0,K15/I15)</f>
        <v>0</v>
      </c>
      <c r="M15" s="342">
        <f>ROUND(M16+M17+M10,0)</f>
        <v>0</v>
      </c>
      <c r="N15" s="152">
        <f>IF(K15=0,0,M15/K15)</f>
        <v>0</v>
      </c>
    </row>
    <row r="16" spans="1:14" s="338" customFormat="1" x14ac:dyDescent="0.2">
      <c r="A16" s="10" t="s">
        <v>430</v>
      </c>
      <c r="B16" s="341"/>
      <c r="C16" s="341"/>
      <c r="D16" s="135">
        <f>IF(B16=0,0,C16/B16)</f>
        <v>0</v>
      </c>
      <c r="E16" s="341"/>
      <c r="F16" s="135">
        <f>IF(C16=0,0,E16/C16)</f>
        <v>0</v>
      </c>
      <c r="G16" s="341"/>
      <c r="H16" s="135">
        <f>IF(E16=0,0,G16/E16)</f>
        <v>0</v>
      </c>
      <c r="I16" s="341">
        <f>(G7*G9)/12</f>
        <v>0</v>
      </c>
      <c r="J16" s="135">
        <f>IF(G16=0,0,I16/G16)</f>
        <v>0</v>
      </c>
      <c r="K16" s="341">
        <f>(I7*I9)/12</f>
        <v>0</v>
      </c>
      <c r="L16" s="135">
        <f>IF(I16=0,0,K16/I16)</f>
        <v>0</v>
      </c>
      <c r="M16" s="341">
        <f>(K7*K9)/12</f>
        <v>0</v>
      </c>
      <c r="N16" s="135">
        <f>IF(K16=0,0,M16/K16)</f>
        <v>0</v>
      </c>
    </row>
    <row r="17" spans="1:14" s="338" customFormat="1" x14ac:dyDescent="0.2">
      <c r="A17" s="10" t="s">
        <v>429</v>
      </c>
      <c r="B17" s="341">
        <f>B15-B16</f>
        <v>0</v>
      </c>
      <c r="C17" s="341">
        <f>C15-C16</f>
        <v>0</v>
      </c>
      <c r="D17" s="135">
        <f>IF(B17=0,0,C17/B17)</f>
        <v>0</v>
      </c>
      <c r="E17" s="341">
        <f>E15-E16</f>
        <v>0</v>
      </c>
      <c r="F17" s="135">
        <f>IF(C17=0,0,E17/C17)</f>
        <v>0</v>
      </c>
      <c r="G17" s="341">
        <f>((G9*G7)/12)*11</f>
        <v>0</v>
      </c>
      <c r="H17" s="135">
        <f>IF(E17=0,0,G17/E17)</f>
        <v>0</v>
      </c>
      <c r="I17" s="341">
        <f>((I9*I7)/12)*11</f>
        <v>0</v>
      </c>
      <c r="J17" s="135">
        <f>IF(G17=0,0,I17/G17)</f>
        <v>0</v>
      </c>
      <c r="K17" s="341">
        <f>((K9*K7)/12)*11</f>
        <v>0</v>
      </c>
      <c r="L17" s="135">
        <f>IF(I17=0,0,K17/I17)</f>
        <v>0</v>
      </c>
      <c r="M17" s="341">
        <f>((M9*M7)/12)*11</f>
        <v>0</v>
      </c>
      <c r="N17" s="135">
        <f>IF(K17=0,0,M17/K17)</f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72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="85" zoomScaleNormal="87" zoomScaleSheetLayoutView="85" workbookViewId="0">
      <selection activeCell="A2" sqref="A2"/>
    </sheetView>
  </sheetViews>
  <sheetFormatPr defaultColWidth="8.85546875" defaultRowHeight="15" x14ac:dyDescent="0.25"/>
  <cols>
    <col min="1" max="1" width="6" style="348" customWidth="1"/>
    <col min="2" max="2" width="37.28515625" style="348" customWidth="1"/>
    <col min="3" max="3" width="14.7109375" style="348" customWidth="1"/>
    <col min="4" max="4" width="17" style="348" customWidth="1"/>
    <col min="5" max="5" width="17.85546875" style="348" customWidth="1"/>
    <col min="6" max="6" width="11.7109375" style="348" customWidth="1"/>
    <col min="7" max="7" width="18.85546875" style="348" customWidth="1"/>
    <col min="8" max="8" width="12.140625" style="348" customWidth="1"/>
    <col min="9" max="9" width="17.7109375" style="348" customWidth="1"/>
    <col min="10" max="10" width="11.5703125" style="348" customWidth="1"/>
    <col min="11" max="11" width="19.28515625" style="348" customWidth="1"/>
    <col min="12" max="12" width="9.7109375" style="348" customWidth="1"/>
    <col min="13" max="13" width="19.28515625" style="348" customWidth="1"/>
    <col min="14" max="14" width="9.85546875" style="348" customWidth="1"/>
    <col min="15" max="16384" width="8.85546875" style="348"/>
  </cols>
  <sheetData>
    <row r="1" spans="1:14" ht="18.75" x14ac:dyDescent="0.3">
      <c r="A1" s="526">
        <v>122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4" ht="42.75" customHeight="1" x14ac:dyDescent="0.25">
      <c r="L2" s="60"/>
      <c r="M2" s="525" t="s">
        <v>451</v>
      </c>
      <c r="N2" s="525"/>
    </row>
    <row r="3" spans="1:14" s="394" customFormat="1" ht="30.75" customHeight="1" x14ac:dyDescent="0.2">
      <c r="A3" s="530" t="s">
        <v>450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</row>
    <row r="4" spans="1:14" ht="21" customHeight="1" x14ac:dyDescent="0.25">
      <c r="J4" s="393"/>
      <c r="M4" s="529" t="s">
        <v>193</v>
      </c>
      <c r="N4" s="529"/>
    </row>
    <row r="5" spans="1:14" ht="38.25" customHeight="1" x14ac:dyDescent="0.25">
      <c r="A5" s="524" t="s">
        <v>237</v>
      </c>
      <c r="B5" s="524" t="s">
        <v>449</v>
      </c>
      <c r="C5" s="527" t="s">
        <v>235</v>
      </c>
      <c r="D5" s="531" t="s">
        <v>234</v>
      </c>
      <c r="E5" s="531"/>
      <c r="F5" s="531"/>
      <c r="G5" s="524" t="s">
        <v>21</v>
      </c>
      <c r="H5" s="524" t="s">
        <v>231</v>
      </c>
      <c r="I5" s="524" t="s">
        <v>22</v>
      </c>
      <c r="J5" s="524" t="s">
        <v>231</v>
      </c>
      <c r="K5" s="524" t="s">
        <v>23</v>
      </c>
      <c r="L5" s="524" t="s">
        <v>231</v>
      </c>
      <c r="M5" s="524" t="s">
        <v>24</v>
      </c>
      <c r="N5" s="524" t="s">
        <v>231</v>
      </c>
    </row>
    <row r="6" spans="1:14" ht="50.25" customHeight="1" x14ac:dyDescent="0.25">
      <c r="A6" s="524"/>
      <c r="B6" s="524"/>
      <c r="C6" s="528"/>
      <c r="D6" s="392" t="s">
        <v>233</v>
      </c>
      <c r="E6" s="392" t="s">
        <v>232</v>
      </c>
      <c r="F6" s="392" t="s">
        <v>231</v>
      </c>
      <c r="G6" s="524"/>
      <c r="H6" s="524"/>
      <c r="I6" s="524"/>
      <c r="J6" s="524"/>
      <c r="K6" s="524"/>
      <c r="L6" s="524"/>
      <c r="M6" s="524"/>
      <c r="N6" s="524"/>
    </row>
    <row r="7" spans="1:14" ht="78" customHeight="1" x14ac:dyDescent="0.25">
      <c r="A7" s="391">
        <v>1</v>
      </c>
      <c r="B7" s="387" t="s">
        <v>448</v>
      </c>
      <c r="C7" s="368" t="s">
        <v>447</v>
      </c>
      <c r="D7" s="384"/>
      <c r="E7" s="383"/>
      <c r="F7" s="382" t="str">
        <f>IF(D7=0," ",E7/D7*100)</f>
        <v xml:space="preserve"> </v>
      </c>
      <c r="G7" s="390"/>
      <c r="H7" s="380" t="str">
        <f>IF(E7=0," ",G7/E7*100)</f>
        <v xml:space="preserve"> </v>
      </c>
      <c r="I7" s="390"/>
      <c r="J7" s="380" t="str">
        <f>IF(G7=0," ",I7/G7*100)</f>
        <v xml:space="preserve"> </v>
      </c>
      <c r="K7" s="390"/>
      <c r="L7" s="380" t="str">
        <f>IF(I7=0," ",K7/I7*100)</f>
        <v xml:space="preserve"> </v>
      </c>
      <c r="M7" s="390"/>
      <c r="N7" s="380" t="str">
        <f>IF(K7=0," ",M7/K7*100)</f>
        <v xml:space="preserve"> </v>
      </c>
    </row>
    <row r="8" spans="1:14" ht="49.5" customHeight="1" x14ac:dyDescent="0.25">
      <c r="A8" s="370">
        <v>2</v>
      </c>
      <c r="B8" s="387" t="s">
        <v>446</v>
      </c>
      <c r="C8" s="368" t="s">
        <v>445</v>
      </c>
      <c r="D8" s="389">
        <f>IF(D7=0,0,D9/D7*100)</f>
        <v>0</v>
      </c>
      <c r="E8" s="389">
        <f>IF(E7=0,0,E9/E7*100)</f>
        <v>0</v>
      </c>
      <c r="F8" s="382"/>
      <c r="G8" s="389">
        <f>AVERAGE(D8,E8)</f>
        <v>0</v>
      </c>
      <c r="H8" s="388"/>
      <c r="I8" s="389">
        <f>G8</f>
        <v>0</v>
      </c>
      <c r="J8" s="388"/>
      <c r="K8" s="389">
        <f>I8</f>
        <v>0</v>
      </c>
      <c r="L8" s="388"/>
      <c r="M8" s="389">
        <f>K8</f>
        <v>0</v>
      </c>
      <c r="N8" s="388"/>
    </row>
    <row r="9" spans="1:14" ht="45.75" customHeight="1" x14ac:dyDescent="0.25">
      <c r="A9" s="370">
        <v>3</v>
      </c>
      <c r="B9" s="387" t="s">
        <v>444</v>
      </c>
      <c r="C9" s="368" t="s">
        <v>443</v>
      </c>
      <c r="D9" s="384"/>
      <c r="E9" s="383"/>
      <c r="F9" s="382" t="str">
        <f>IF(D9=0," ",E9/D9*100)</f>
        <v xml:space="preserve"> </v>
      </c>
      <c r="G9" s="386">
        <f>(G7*G8)/100</f>
        <v>0</v>
      </c>
      <c r="H9" s="380" t="str">
        <f>IF(E9=0," ",G9/E9*100)</f>
        <v xml:space="preserve"> </v>
      </c>
      <c r="I9" s="386">
        <f>(I7*I8)/100</f>
        <v>0</v>
      </c>
      <c r="J9" s="380" t="str">
        <f>IF(G9=0," ",I9/G9*100)</f>
        <v xml:space="preserve"> </v>
      </c>
      <c r="K9" s="386">
        <f>(K7*K8)/100</f>
        <v>0</v>
      </c>
      <c r="L9" s="380" t="str">
        <f>IF(I9=0," ",K9/I9*100)</f>
        <v xml:space="preserve"> </v>
      </c>
      <c r="M9" s="386">
        <f>(M7*M8)/100</f>
        <v>0</v>
      </c>
      <c r="N9" s="380" t="str">
        <f>IF(K9=0," ",M9/K9*100)</f>
        <v xml:space="preserve"> </v>
      </c>
    </row>
    <row r="10" spans="1:14" s="375" customFormat="1" ht="54" customHeight="1" x14ac:dyDescent="0.2">
      <c r="A10" s="379">
        <v>4</v>
      </c>
      <c r="B10" s="385" t="s">
        <v>442</v>
      </c>
      <c r="C10" s="377" t="s">
        <v>437</v>
      </c>
      <c r="D10" s="384"/>
      <c r="E10" s="383"/>
      <c r="F10" s="382" t="str">
        <f>IF(D10=0," ",E10/D10*100)</f>
        <v xml:space="preserve"> </v>
      </c>
      <c r="G10" s="381">
        <f>G9*G11</f>
        <v>0</v>
      </c>
      <c r="H10" s="380" t="str">
        <f>IF(E10=0," ",G10/E10*100)</f>
        <v xml:space="preserve"> </v>
      </c>
      <c r="I10" s="381">
        <f>I9*I11</f>
        <v>0</v>
      </c>
      <c r="J10" s="380" t="str">
        <f>IF(G10=0," ",I10/G10*100)</f>
        <v xml:space="preserve"> </v>
      </c>
      <c r="K10" s="381">
        <f>K9*K11</f>
        <v>0</v>
      </c>
      <c r="L10" s="380" t="str">
        <f>IF(I10=0," ",K10/I10*100)</f>
        <v xml:space="preserve"> </v>
      </c>
      <c r="M10" s="381">
        <f>M9*M11</f>
        <v>0</v>
      </c>
      <c r="N10" s="380" t="str">
        <f>IF(K10=0," ",M10/K10*100)</f>
        <v xml:space="preserve"> </v>
      </c>
    </row>
    <row r="11" spans="1:14" s="375" customFormat="1" ht="51" customHeight="1" x14ac:dyDescent="0.2">
      <c r="A11" s="379">
        <v>5</v>
      </c>
      <c r="B11" s="378" t="s">
        <v>441</v>
      </c>
      <c r="C11" s="377" t="s">
        <v>440</v>
      </c>
      <c r="D11" s="376">
        <f>IF(D9=0,0,D10/D9)</f>
        <v>0</v>
      </c>
      <c r="E11" s="376">
        <f>IF(E9=0,0,E10/E9)</f>
        <v>0</v>
      </c>
      <c r="F11" s="371"/>
      <c r="G11" s="372">
        <f>AVERAGE(D11,E11)</f>
        <v>0</v>
      </c>
      <c r="H11" s="373"/>
      <c r="I11" s="372">
        <f>G11</f>
        <v>0</v>
      </c>
      <c r="J11" s="373"/>
      <c r="K11" s="372">
        <f>I11</f>
        <v>0</v>
      </c>
      <c r="L11" s="373"/>
      <c r="M11" s="372">
        <f>K11</f>
        <v>0</v>
      </c>
      <c r="N11" s="371"/>
    </row>
    <row r="12" spans="1:14" s="192" customFormat="1" ht="41.25" customHeight="1" x14ac:dyDescent="0.25">
      <c r="A12" s="370">
        <v>6</v>
      </c>
      <c r="B12" s="369" t="s">
        <v>4</v>
      </c>
      <c r="C12" s="368" t="s">
        <v>439</v>
      </c>
      <c r="D12" s="372">
        <f>IF(D10=0,0,D14/D10)</f>
        <v>0</v>
      </c>
      <c r="E12" s="372">
        <f>IF(E10=0,0,E14/E10)</f>
        <v>0</v>
      </c>
      <c r="F12" s="374"/>
      <c r="G12" s="372">
        <f>IF(AVERAGE(D12,E12)&gt;1,1,AVERAGE(D12,E12))</f>
        <v>0</v>
      </c>
      <c r="H12" s="373"/>
      <c r="I12" s="372">
        <f>G12</f>
        <v>0</v>
      </c>
      <c r="J12" s="373"/>
      <c r="K12" s="372">
        <f>I12</f>
        <v>0</v>
      </c>
      <c r="L12" s="373"/>
      <c r="M12" s="372">
        <f>K12</f>
        <v>0</v>
      </c>
      <c r="N12" s="371"/>
    </row>
    <row r="13" spans="1:14" s="192" customFormat="1" ht="41.25" customHeight="1" x14ac:dyDescent="0.25">
      <c r="A13" s="370">
        <v>7</v>
      </c>
      <c r="B13" s="369" t="s">
        <v>243</v>
      </c>
      <c r="C13" s="368"/>
      <c r="D13" s="368"/>
      <c r="E13" s="367"/>
      <c r="F13" s="365"/>
      <c r="G13" s="367"/>
      <c r="H13" s="365"/>
      <c r="I13" s="367"/>
      <c r="J13" s="365"/>
      <c r="K13" s="367"/>
      <c r="L13" s="365"/>
      <c r="M13" s="366"/>
      <c r="N13" s="365"/>
    </row>
    <row r="14" spans="1:14" ht="54" customHeight="1" x14ac:dyDescent="0.25">
      <c r="A14" s="364">
        <v>8</v>
      </c>
      <c r="B14" s="363" t="s">
        <v>438</v>
      </c>
      <c r="C14" s="362" t="s">
        <v>437</v>
      </c>
      <c r="D14" s="361"/>
      <c r="E14" s="360"/>
      <c r="F14" s="359" t="str">
        <f>IF(D14=0," ",E14/D14*100)</f>
        <v xml:space="preserve"> </v>
      </c>
      <c r="G14" s="358">
        <f>ROUND(G10*G12+G13,0)</f>
        <v>0</v>
      </c>
      <c r="H14" s="357" t="str">
        <f>IF(E14=0," ",G14/E14*100)</f>
        <v xml:space="preserve"> </v>
      </c>
      <c r="I14" s="358">
        <f>ROUND(I10*I12+I13,0)</f>
        <v>0</v>
      </c>
      <c r="J14" s="357" t="str">
        <f>IF(G14=0," ",I14/G14*100)</f>
        <v xml:space="preserve"> </v>
      </c>
      <c r="K14" s="358">
        <f>ROUND(K10*K12+K13,0)</f>
        <v>0</v>
      </c>
      <c r="L14" s="357" t="str">
        <f>IF(I14=0," ",K14/I14*100)</f>
        <v xml:space="preserve"> </v>
      </c>
      <c r="M14" s="358">
        <f>ROUND(M10*M12+M13,0)</f>
        <v>0</v>
      </c>
      <c r="N14" s="357" t="str">
        <f>IF(K14=0," ",M14/K14*100)</f>
        <v xml:space="preserve"> </v>
      </c>
    </row>
    <row r="15" spans="1:14" s="350" customFormat="1" ht="19.5" x14ac:dyDescent="0.25">
      <c r="A15" s="356"/>
      <c r="B15" s="355"/>
      <c r="C15" s="354"/>
      <c r="D15" s="354"/>
      <c r="E15" s="352"/>
      <c r="F15" s="353"/>
      <c r="G15" s="352"/>
      <c r="H15" s="351"/>
      <c r="I15" s="352"/>
      <c r="J15" s="351"/>
      <c r="K15" s="352"/>
      <c r="L15" s="351"/>
      <c r="M15" s="352"/>
      <c r="N15" s="351"/>
    </row>
    <row r="16" spans="1:14" s="349" customFormat="1" ht="18.75" x14ac:dyDescent="0.3">
      <c r="A16" s="349" t="s">
        <v>173</v>
      </c>
    </row>
  </sheetData>
  <mergeCells count="16">
    <mergeCell ref="M2:N2"/>
    <mergeCell ref="A1:N1"/>
    <mergeCell ref="C5:C6"/>
    <mergeCell ref="M4:N4"/>
    <mergeCell ref="A3:N3"/>
    <mergeCell ref="D5:F5"/>
    <mergeCell ref="G5:G6"/>
    <mergeCell ref="H5:H6"/>
    <mergeCell ref="I5:I6"/>
    <mergeCell ref="J5:J6"/>
    <mergeCell ref="K5:K6"/>
    <mergeCell ref="L5:L6"/>
    <mergeCell ref="M5:M6"/>
    <mergeCell ref="N5:N6"/>
    <mergeCell ref="A5:A6"/>
    <mergeCell ref="B5:B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4" fitToHeight="0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view="pageBreakPreview" zoomScale="85" zoomScaleNormal="80" zoomScaleSheetLayoutView="85" workbookViewId="0">
      <selection activeCell="A2" sqref="A2"/>
    </sheetView>
  </sheetViews>
  <sheetFormatPr defaultColWidth="8.85546875" defaultRowHeight="15" x14ac:dyDescent="0.25"/>
  <cols>
    <col min="1" max="1" width="6" style="348" customWidth="1"/>
    <col min="2" max="2" width="37.28515625" style="348" customWidth="1"/>
    <col min="3" max="3" width="14.7109375" style="348" customWidth="1"/>
    <col min="4" max="4" width="17" style="348" customWidth="1"/>
    <col min="5" max="5" width="17.85546875" style="348" customWidth="1"/>
    <col min="6" max="6" width="11.7109375" style="348" customWidth="1"/>
    <col min="7" max="7" width="18.85546875" style="348" customWidth="1"/>
    <col min="8" max="8" width="12.140625" style="348" customWidth="1"/>
    <col min="9" max="9" width="17.7109375" style="348" customWidth="1"/>
    <col min="10" max="10" width="11.5703125" style="348" customWidth="1"/>
    <col min="11" max="11" width="19.28515625" style="348" customWidth="1"/>
    <col min="12" max="12" width="9.7109375" style="348" customWidth="1"/>
    <col min="13" max="13" width="19.28515625" style="348" customWidth="1"/>
    <col min="14" max="14" width="9.85546875" style="348" customWidth="1"/>
    <col min="15" max="16384" width="8.85546875" style="348"/>
  </cols>
  <sheetData>
    <row r="1" spans="1:16" ht="18.75" x14ac:dyDescent="0.3">
      <c r="A1" s="526">
        <v>123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6" ht="49.5" customHeight="1" x14ac:dyDescent="0.25">
      <c r="L2" s="60"/>
      <c r="M2" s="525" t="s">
        <v>462</v>
      </c>
      <c r="N2" s="525"/>
    </row>
    <row r="3" spans="1:16" s="394" customFormat="1" ht="30.75" customHeight="1" x14ac:dyDescent="0.2">
      <c r="A3" s="530" t="s">
        <v>461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</row>
    <row r="4" spans="1:16" ht="15.75" x14ac:dyDescent="0.25">
      <c r="E4" s="403"/>
      <c r="F4" s="403"/>
      <c r="M4" s="532" t="s">
        <v>193</v>
      </c>
      <c r="N4" s="532"/>
    </row>
    <row r="5" spans="1:16" ht="39.75" customHeight="1" x14ac:dyDescent="0.25">
      <c r="A5" s="524" t="s">
        <v>237</v>
      </c>
      <c r="B5" s="524" t="s">
        <v>236</v>
      </c>
      <c r="C5" s="527" t="s">
        <v>235</v>
      </c>
      <c r="D5" s="531" t="s">
        <v>234</v>
      </c>
      <c r="E5" s="531"/>
      <c r="F5" s="531"/>
      <c r="G5" s="524" t="s">
        <v>21</v>
      </c>
      <c r="H5" s="524" t="s">
        <v>231</v>
      </c>
      <c r="I5" s="524" t="s">
        <v>22</v>
      </c>
      <c r="J5" s="524" t="s">
        <v>231</v>
      </c>
      <c r="K5" s="524" t="s">
        <v>23</v>
      </c>
      <c r="L5" s="524" t="s">
        <v>231</v>
      </c>
      <c r="M5" s="524" t="s">
        <v>24</v>
      </c>
      <c r="N5" s="524" t="s">
        <v>231</v>
      </c>
    </row>
    <row r="6" spans="1:16" ht="45" customHeight="1" x14ac:dyDescent="0.25">
      <c r="A6" s="524"/>
      <c r="B6" s="524"/>
      <c r="C6" s="528"/>
      <c r="D6" s="392" t="s">
        <v>233</v>
      </c>
      <c r="E6" s="392" t="s">
        <v>232</v>
      </c>
      <c r="F6" s="392" t="s">
        <v>231</v>
      </c>
      <c r="G6" s="524"/>
      <c r="H6" s="524"/>
      <c r="I6" s="524"/>
      <c r="J6" s="524"/>
      <c r="K6" s="524"/>
      <c r="L6" s="524"/>
      <c r="M6" s="524"/>
      <c r="N6" s="524"/>
    </row>
    <row r="7" spans="1:16" ht="70.5" customHeight="1" x14ac:dyDescent="0.25">
      <c r="A7" s="391">
        <v>1</v>
      </c>
      <c r="B7" s="387" t="s">
        <v>460</v>
      </c>
      <c r="C7" s="368" t="s">
        <v>459</v>
      </c>
      <c r="D7" s="384"/>
      <c r="E7" s="383"/>
      <c r="F7" s="382" t="str">
        <f>IF(D7=0," ",E7/D7*100)</f>
        <v xml:space="preserve"> </v>
      </c>
      <c r="G7" s="383"/>
      <c r="H7" s="380">
        <f>IF(E7=0,0,G7/E7*100)</f>
        <v>0</v>
      </c>
      <c r="I7" s="390"/>
      <c r="J7" s="380">
        <f>IF(G7=0,0,I7/G7*100)</f>
        <v>0</v>
      </c>
      <c r="K7" s="390"/>
      <c r="L7" s="380">
        <f>IF(I7=0,0,K7/I7*100)</f>
        <v>0</v>
      </c>
      <c r="M7" s="390"/>
      <c r="N7" s="380">
        <f>IF(K7=0,0,M7/K7*100)</f>
        <v>0</v>
      </c>
      <c r="O7" s="402"/>
      <c r="P7" s="401"/>
    </row>
    <row r="8" spans="1:16" ht="45" customHeight="1" x14ac:dyDescent="0.25">
      <c r="A8" s="370">
        <v>2</v>
      </c>
      <c r="B8" s="387" t="s">
        <v>458</v>
      </c>
      <c r="C8" s="368" t="s">
        <v>445</v>
      </c>
      <c r="D8" s="389">
        <f>IF(D7=0,0,D9/D7*100)</f>
        <v>0</v>
      </c>
      <c r="E8" s="389">
        <f>IF(E7=0,0,E9/E7*100)</f>
        <v>0</v>
      </c>
      <c r="F8" s="382"/>
      <c r="G8" s="389">
        <f>IF(G7=0,0,G9/G7*100)</f>
        <v>0</v>
      </c>
      <c r="H8" s="388"/>
      <c r="I8" s="389">
        <f>AVERAGE(E8,G8)</f>
        <v>0</v>
      </c>
      <c r="J8" s="388"/>
      <c r="K8" s="389">
        <f>I8</f>
        <v>0</v>
      </c>
      <c r="L8" s="388"/>
      <c r="M8" s="389">
        <f>K8</f>
        <v>0</v>
      </c>
      <c r="N8" s="388"/>
    </row>
    <row r="9" spans="1:16" ht="57.75" customHeight="1" x14ac:dyDescent="0.25">
      <c r="A9" s="370">
        <v>3</v>
      </c>
      <c r="B9" s="387" t="s">
        <v>444</v>
      </c>
      <c r="C9" s="368" t="s">
        <v>457</v>
      </c>
      <c r="D9" s="384"/>
      <c r="E9" s="383"/>
      <c r="F9" s="382" t="str">
        <f>IF(D9=0," ",E9/D9*100)</f>
        <v xml:space="preserve"> </v>
      </c>
      <c r="G9" s="383"/>
      <c r="H9" s="380">
        <f>IF(E9=0,0,G9/E9*100)</f>
        <v>0</v>
      </c>
      <c r="I9" s="390">
        <f>I7*I8/100</f>
        <v>0</v>
      </c>
      <c r="J9" s="380">
        <f>IF(G9=0,0,I9/G9*100)</f>
        <v>0</v>
      </c>
      <c r="K9" s="390">
        <f>K7*K8/100</f>
        <v>0</v>
      </c>
      <c r="L9" s="380">
        <f>IF(I9=0,0,K9/I9*100)</f>
        <v>0</v>
      </c>
      <c r="M9" s="390">
        <f>M7*M8/100</f>
        <v>0</v>
      </c>
      <c r="N9" s="380">
        <f>IF(K9=0,0,M9/K9*100)</f>
        <v>0</v>
      </c>
    </row>
    <row r="10" spans="1:16" s="375" customFormat="1" ht="62.25" customHeight="1" x14ac:dyDescent="0.2">
      <c r="A10" s="379">
        <v>4</v>
      </c>
      <c r="B10" s="385" t="s">
        <v>442</v>
      </c>
      <c r="C10" s="377" t="s">
        <v>456</v>
      </c>
      <c r="D10" s="384"/>
      <c r="E10" s="383"/>
      <c r="F10" s="382" t="str">
        <f>IF(D10=0," ",E10/D10*100)</f>
        <v xml:space="preserve"> </v>
      </c>
      <c r="G10" s="390">
        <f>E10*(H9/100)</f>
        <v>0</v>
      </c>
      <c r="H10" s="400">
        <f>IF(E10=0,0,G10/E10*100)</f>
        <v>0</v>
      </c>
      <c r="I10" s="390">
        <f>G10*(J9/100)</f>
        <v>0</v>
      </c>
      <c r="J10" s="400">
        <f>IF(G10=0,0,I10/G10*100)</f>
        <v>0</v>
      </c>
      <c r="K10" s="390">
        <f>I10*(L9/100)</f>
        <v>0</v>
      </c>
      <c r="L10" s="400">
        <f>IF(I10=0,0,K10/I10*100)</f>
        <v>0</v>
      </c>
      <c r="M10" s="390">
        <f>K10*(N9/100)</f>
        <v>0</v>
      </c>
      <c r="N10" s="400">
        <f>IF(K10=0,0,M10/K10*100)</f>
        <v>0</v>
      </c>
    </row>
    <row r="11" spans="1:16" s="192" customFormat="1" ht="45.75" customHeight="1" x14ac:dyDescent="0.25">
      <c r="A11" s="370">
        <v>5</v>
      </c>
      <c r="B11" s="369" t="s">
        <v>4</v>
      </c>
      <c r="C11" s="368" t="s">
        <v>455</v>
      </c>
      <c r="D11" s="399">
        <f>IF(D10=0,0,D13/D10)</f>
        <v>0</v>
      </c>
      <c r="E11" s="399">
        <f>IF(E10=0,0,E13/E10)</f>
        <v>0</v>
      </c>
      <c r="F11" s="373"/>
      <c r="G11" s="399">
        <f>IF(AVERAGE(D11,E11)&gt;1,1,AVERAGE(D11,E11))</f>
        <v>0</v>
      </c>
      <c r="H11" s="373"/>
      <c r="I11" s="399">
        <f>G11</f>
        <v>0</v>
      </c>
      <c r="J11" s="373"/>
      <c r="K11" s="399">
        <f>I11</f>
        <v>0</v>
      </c>
      <c r="L11" s="373"/>
      <c r="M11" s="399">
        <f>K11</f>
        <v>0</v>
      </c>
      <c r="N11" s="373"/>
    </row>
    <row r="12" spans="1:16" s="192" customFormat="1" ht="40.5" customHeight="1" x14ac:dyDescent="0.25">
      <c r="A12" s="370">
        <v>6</v>
      </c>
      <c r="B12" s="369" t="s">
        <v>243</v>
      </c>
      <c r="C12" s="368"/>
      <c r="D12" s="368"/>
      <c r="E12" s="367"/>
      <c r="F12" s="382"/>
      <c r="G12" s="398"/>
      <c r="H12" s="397"/>
      <c r="I12" s="367"/>
      <c r="J12" s="397"/>
      <c r="K12" s="367"/>
      <c r="L12" s="397"/>
      <c r="M12" s="367"/>
      <c r="N12" s="397"/>
    </row>
    <row r="13" spans="1:16" s="192" customFormat="1" ht="88.5" customHeight="1" x14ac:dyDescent="0.25">
      <c r="A13" s="364">
        <v>7</v>
      </c>
      <c r="B13" s="363" t="s">
        <v>454</v>
      </c>
      <c r="C13" s="362" t="s">
        <v>453</v>
      </c>
      <c r="D13" s="361"/>
      <c r="E13" s="360"/>
      <c r="F13" s="359" t="str">
        <f>IF(D13=0," ",E13/D13*100)</f>
        <v xml:space="preserve"> </v>
      </c>
      <c r="G13" s="358">
        <f>ROUND(G10*G11+G12,0)</f>
        <v>0</v>
      </c>
      <c r="H13" s="396">
        <f>IF(E13=0,0,G13/E13*100)</f>
        <v>0</v>
      </c>
      <c r="I13" s="358">
        <f>ROUND(I10*I11+I12,0)</f>
        <v>0</v>
      </c>
      <c r="J13" s="396">
        <f>IF(G13=0,0,I13/G13*100)</f>
        <v>0</v>
      </c>
      <c r="K13" s="358">
        <f>ROUND(K10*K11+K12,0)</f>
        <v>0</v>
      </c>
      <c r="L13" s="396">
        <f>IF(I13=0,0,K13/I13*100)</f>
        <v>0</v>
      </c>
      <c r="M13" s="358">
        <f>ROUND(M10*M11+M12,0)</f>
        <v>0</v>
      </c>
      <c r="N13" s="396">
        <f>IF(K13=0,0,M13/K13*100)</f>
        <v>0</v>
      </c>
    </row>
    <row r="14" spans="1:16" s="350" customFormat="1" ht="19.5" x14ac:dyDescent="0.25">
      <c r="A14" s="356"/>
      <c r="B14" s="355"/>
      <c r="C14" s="354"/>
      <c r="D14" s="354"/>
      <c r="E14" s="352"/>
      <c r="F14" s="353"/>
      <c r="G14" s="352"/>
      <c r="H14" s="351"/>
      <c r="I14" s="352"/>
      <c r="J14" s="351"/>
      <c r="K14" s="352"/>
      <c r="L14" s="351"/>
      <c r="M14" s="352"/>
      <c r="N14" s="351"/>
    </row>
    <row r="15" spans="1:16" s="349" customFormat="1" ht="18.75" x14ac:dyDescent="0.3">
      <c r="A15" s="349" t="s">
        <v>173</v>
      </c>
    </row>
    <row r="19" spans="3:5" x14ac:dyDescent="0.25">
      <c r="C19" s="395"/>
      <c r="D19" s="395"/>
    </row>
    <row r="23" spans="3:5" x14ac:dyDescent="0.25">
      <c r="E23" s="348" t="s">
        <v>452</v>
      </c>
    </row>
  </sheetData>
  <mergeCells count="16">
    <mergeCell ref="N5:N6"/>
    <mergeCell ref="A1:N1"/>
    <mergeCell ref="M2:N2"/>
    <mergeCell ref="A3:N3"/>
    <mergeCell ref="M4:N4"/>
    <mergeCell ref="A5:A6"/>
    <mergeCell ref="B5:B6"/>
    <mergeCell ref="C5:C6"/>
    <mergeCell ref="D5:F5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1496062992125984" right="0.31496062992125984" top="0.35433070866141736" bottom="0.35433070866141736" header="0" footer="0"/>
  <pageSetup paperSize="9" scale="64" fitToHeight="0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A2" sqref="A2"/>
    </sheetView>
  </sheetViews>
  <sheetFormatPr defaultRowHeight="15.75" x14ac:dyDescent="0.2"/>
  <cols>
    <col min="1" max="1" width="49.42578125" style="36" customWidth="1"/>
    <col min="2" max="2" width="14.85546875" style="36" customWidth="1"/>
    <col min="3" max="3" width="14.7109375" style="36" customWidth="1"/>
    <col min="4" max="4" width="10.7109375" style="36" customWidth="1"/>
    <col min="5" max="5" width="14.5703125" style="52" customWidth="1"/>
    <col min="6" max="6" width="10.7109375" style="52" customWidth="1"/>
    <col min="7" max="7" width="13.28515625" style="35" customWidth="1"/>
    <col min="8" max="8" width="10.7109375" style="35" customWidth="1"/>
    <col min="9" max="9" width="14.85546875" style="53" customWidth="1"/>
    <col min="10" max="10" width="10.7109375" style="53" customWidth="1"/>
    <col min="11" max="11" width="15.85546875" style="53" customWidth="1"/>
    <col min="12" max="12" width="10.7109375" style="53" customWidth="1"/>
    <col min="13" max="13" width="15.5703125" style="53" customWidth="1"/>
    <col min="14" max="14" width="10.7109375" style="53" customWidth="1"/>
    <col min="15" max="16384" width="9.140625" style="53"/>
  </cols>
  <sheetData>
    <row r="1" spans="1:14" s="35" customFormat="1" x14ac:dyDescent="0.2">
      <c r="A1" s="485">
        <v>124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1:14" s="35" customFormat="1" ht="30" customHeight="1" x14ac:dyDescent="0.2">
      <c r="A2" s="36"/>
      <c r="B2" s="36"/>
      <c r="C2" s="36"/>
      <c r="D2" s="36"/>
      <c r="M2" s="500" t="s">
        <v>466</v>
      </c>
      <c r="N2" s="500"/>
    </row>
    <row r="3" spans="1:14" s="35" customFormat="1" ht="18.75" x14ac:dyDescent="0.2">
      <c r="A3" s="486" t="s">
        <v>465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5" customFormat="1" x14ac:dyDescent="0.2">
      <c r="A4" s="27"/>
      <c r="B4" s="27"/>
      <c r="C4" s="27"/>
      <c r="D4" s="27"/>
      <c r="E4" s="27"/>
      <c r="F4" s="27"/>
      <c r="N4" s="28" t="s">
        <v>0</v>
      </c>
    </row>
    <row r="5" spans="1:14" s="35" customFormat="1" ht="42.75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35" customFormat="1" ht="45" x14ac:dyDescent="0.2">
      <c r="A6" s="65" t="s">
        <v>464</v>
      </c>
      <c r="B6" s="39"/>
      <c r="C6" s="39"/>
      <c r="D6" s="135">
        <f>IF(B6=0,0,C6/B6)</f>
        <v>0</v>
      </c>
      <c r="E6" s="39"/>
      <c r="F6" s="135">
        <f>IF(C6=0,0,E6/C6)</f>
        <v>0</v>
      </c>
      <c r="G6" s="39"/>
      <c r="H6" s="135">
        <f>IF(E6=0,0,G6/E6)</f>
        <v>0</v>
      </c>
      <c r="I6" s="39"/>
      <c r="J6" s="135">
        <f>IF(G6=0,0,I6/G6)</f>
        <v>0</v>
      </c>
      <c r="K6" s="39"/>
      <c r="L6" s="135">
        <f>IF(I6=0,0,K6/I6)</f>
        <v>0</v>
      </c>
      <c r="M6" s="39"/>
      <c r="N6" s="135">
        <f>IF(K6=0,0,M6/K6)</f>
        <v>0</v>
      </c>
    </row>
    <row r="7" spans="1:14" s="35" customFormat="1" ht="30" x14ac:dyDescent="0.2">
      <c r="A7" s="65" t="s">
        <v>463</v>
      </c>
      <c r="B7" s="39"/>
      <c r="C7" s="39"/>
      <c r="D7" s="135">
        <f>IF(B7=0,0,C7/B7)</f>
        <v>0</v>
      </c>
      <c r="E7" s="39"/>
      <c r="F7" s="135">
        <f>IF(C7=0,0,E7/C7)</f>
        <v>0</v>
      </c>
      <c r="G7" s="39">
        <f>G6*G8</f>
        <v>0</v>
      </c>
      <c r="H7" s="135">
        <f>IF(E7=0,0,G7/E7)</f>
        <v>0</v>
      </c>
      <c r="I7" s="39">
        <f>I6*I8</f>
        <v>0</v>
      </c>
      <c r="J7" s="135">
        <f>IF(G7=0,0,I7/G7)</f>
        <v>0</v>
      </c>
      <c r="K7" s="39">
        <f>K6*K8</f>
        <v>0</v>
      </c>
      <c r="L7" s="135">
        <f>IF(I7=0,0,K7/I7)</f>
        <v>0</v>
      </c>
      <c r="M7" s="39">
        <f>M6*M8</f>
        <v>0</v>
      </c>
      <c r="N7" s="135">
        <f>IF(K7=0,0,M7/K7)</f>
        <v>0</v>
      </c>
    </row>
    <row r="8" spans="1:14" s="35" customFormat="1" ht="30" x14ac:dyDescent="0.2">
      <c r="A8" s="141" t="s">
        <v>138</v>
      </c>
      <c r="B8" s="140">
        <f>IF(B6=0,0,B7/B6)</f>
        <v>0</v>
      </c>
      <c r="C8" s="140">
        <f>IF(C6=0,0,C7/C6)</f>
        <v>0</v>
      </c>
      <c r="D8" s="134" t="s">
        <v>13</v>
      </c>
      <c r="E8" s="140">
        <f>IF(E6=0,0,E7/E6)</f>
        <v>0</v>
      </c>
      <c r="F8" s="134" t="s">
        <v>13</v>
      </c>
      <c r="G8" s="140">
        <f>AVERAGE(B8,C8,E8)</f>
        <v>0</v>
      </c>
      <c r="H8" s="134" t="s">
        <v>13</v>
      </c>
      <c r="I8" s="140">
        <f>G8</f>
        <v>0</v>
      </c>
      <c r="J8" s="134" t="s">
        <v>13</v>
      </c>
      <c r="K8" s="140">
        <f>I8</f>
        <v>0</v>
      </c>
      <c r="L8" s="134" t="s">
        <v>13</v>
      </c>
      <c r="M8" s="140">
        <f>K8</f>
        <v>0</v>
      </c>
      <c r="N8" s="134" t="s">
        <v>13</v>
      </c>
    </row>
    <row r="9" spans="1:14" s="51" customFormat="1" x14ac:dyDescent="0.2">
      <c r="A9" s="55" t="s">
        <v>70</v>
      </c>
      <c r="B9" s="57">
        <f>IF(B17=0,0,B18/B17)</f>
        <v>0</v>
      </c>
      <c r="C9" s="57">
        <f>IF(C17=0,0,C18/C17)</f>
        <v>0</v>
      </c>
      <c r="D9" s="134" t="s">
        <v>13</v>
      </c>
      <c r="E9" s="57">
        <f>IF(E17=0,0,E18/E17)</f>
        <v>0</v>
      </c>
      <c r="F9" s="134" t="s">
        <v>13</v>
      </c>
      <c r="G9" s="18">
        <f>IF(AVERAGE(B9,C9,E9)&gt;1,1,AVERAGE(B9,C9,E9))</f>
        <v>0</v>
      </c>
      <c r="H9" s="134" t="s">
        <v>13</v>
      </c>
      <c r="I9" s="18">
        <f>G9</f>
        <v>0</v>
      </c>
      <c r="J9" s="134" t="s">
        <v>13</v>
      </c>
      <c r="K9" s="18">
        <f>I9</f>
        <v>0</v>
      </c>
      <c r="L9" s="134" t="s">
        <v>13</v>
      </c>
      <c r="M9" s="18">
        <f>K9</f>
        <v>0</v>
      </c>
      <c r="N9" s="134" t="s">
        <v>13</v>
      </c>
    </row>
    <row r="10" spans="1:14" s="51" customFormat="1" x14ac:dyDescent="0.2">
      <c r="A10" s="65" t="s">
        <v>5</v>
      </c>
      <c r="B10" s="134" t="s">
        <v>13</v>
      </c>
      <c r="C10" s="134" t="s">
        <v>13</v>
      </c>
      <c r="D10" s="134" t="s">
        <v>13</v>
      </c>
      <c r="E10" s="134" t="s">
        <v>13</v>
      </c>
      <c r="F10" s="134" t="s">
        <v>13</v>
      </c>
      <c r="G10" s="134">
        <f>G7*G9</f>
        <v>0</v>
      </c>
      <c r="H10" s="134" t="s">
        <v>13</v>
      </c>
      <c r="I10" s="134">
        <f>I7*I9</f>
        <v>0</v>
      </c>
      <c r="J10" s="134" t="s">
        <v>13</v>
      </c>
      <c r="K10" s="134">
        <f>K7*K9</f>
        <v>0</v>
      </c>
      <c r="L10" s="134" t="s">
        <v>13</v>
      </c>
      <c r="M10" s="134">
        <f>M7*M9</f>
        <v>0</v>
      </c>
      <c r="N10" s="134" t="s">
        <v>13</v>
      </c>
    </row>
    <row r="11" spans="1:14" s="35" customFormat="1" ht="28.5" x14ac:dyDescent="0.2">
      <c r="A11" s="54" t="s">
        <v>6</v>
      </c>
      <c r="B11" s="138" t="s">
        <v>13</v>
      </c>
      <c r="C11" s="138" t="s">
        <v>13</v>
      </c>
      <c r="D11" s="138" t="s">
        <v>13</v>
      </c>
      <c r="E11" s="138" t="s">
        <v>13</v>
      </c>
      <c r="F11" s="138" t="s">
        <v>13</v>
      </c>
      <c r="G11" s="405">
        <f>G12+G13+G14+G15+G16</f>
        <v>0</v>
      </c>
      <c r="H11" s="138" t="s">
        <v>13</v>
      </c>
      <c r="I11" s="405">
        <f>I12+I13+I14+I15+I16</f>
        <v>0</v>
      </c>
      <c r="J11" s="138" t="s">
        <v>13</v>
      </c>
      <c r="K11" s="405">
        <f>K12+K13+K14+K15+K16</f>
        <v>0</v>
      </c>
      <c r="L11" s="138" t="s">
        <v>13</v>
      </c>
      <c r="M11" s="405">
        <f>M12+M13+M14+M15+M16</f>
        <v>0</v>
      </c>
      <c r="N11" s="138" t="s">
        <v>13</v>
      </c>
    </row>
    <row r="12" spans="1:14" s="35" customFormat="1" ht="30" x14ac:dyDescent="0.2">
      <c r="A12" s="137" t="s">
        <v>10</v>
      </c>
      <c r="B12" s="134" t="s">
        <v>13</v>
      </c>
      <c r="C12" s="134" t="s">
        <v>13</v>
      </c>
      <c r="D12" s="134" t="s">
        <v>13</v>
      </c>
      <c r="E12" s="134" t="s">
        <v>13</v>
      </c>
      <c r="F12" s="134" t="s">
        <v>13</v>
      </c>
      <c r="G12" s="39"/>
      <c r="H12" s="134" t="s">
        <v>13</v>
      </c>
      <c r="I12" s="39"/>
      <c r="J12" s="134" t="s">
        <v>13</v>
      </c>
      <c r="K12" s="39"/>
      <c r="L12" s="134" t="s">
        <v>13</v>
      </c>
      <c r="M12" s="39"/>
      <c r="N12" s="134" t="s">
        <v>13</v>
      </c>
    </row>
    <row r="13" spans="1:14" s="35" customFormat="1" ht="30" x14ac:dyDescent="0.2">
      <c r="A13" s="137" t="s">
        <v>11</v>
      </c>
      <c r="B13" s="134" t="s">
        <v>13</v>
      </c>
      <c r="C13" s="134" t="s">
        <v>13</v>
      </c>
      <c r="D13" s="134" t="s">
        <v>13</v>
      </c>
      <c r="E13" s="134" t="s">
        <v>13</v>
      </c>
      <c r="F13" s="134" t="s">
        <v>13</v>
      </c>
      <c r="G13" s="39"/>
      <c r="H13" s="134" t="s">
        <v>13</v>
      </c>
      <c r="I13" s="39"/>
      <c r="J13" s="134" t="s">
        <v>13</v>
      </c>
      <c r="K13" s="39"/>
      <c r="L13" s="134" t="s">
        <v>13</v>
      </c>
      <c r="M13" s="39"/>
      <c r="N13" s="134" t="s">
        <v>13</v>
      </c>
    </row>
    <row r="14" spans="1:14" s="35" customFormat="1" x14ac:dyDescent="0.2">
      <c r="A14" s="137" t="s">
        <v>8</v>
      </c>
      <c r="B14" s="134" t="s">
        <v>13</v>
      </c>
      <c r="C14" s="134" t="s">
        <v>13</v>
      </c>
      <c r="D14" s="134" t="s">
        <v>13</v>
      </c>
      <c r="E14" s="134" t="s">
        <v>13</v>
      </c>
      <c r="F14" s="134" t="s">
        <v>13</v>
      </c>
      <c r="G14" s="39"/>
      <c r="H14" s="134" t="s">
        <v>13</v>
      </c>
      <c r="I14" s="39"/>
      <c r="J14" s="134" t="s">
        <v>13</v>
      </c>
      <c r="K14" s="39"/>
      <c r="L14" s="134" t="s">
        <v>13</v>
      </c>
      <c r="M14" s="39"/>
      <c r="N14" s="134" t="s">
        <v>13</v>
      </c>
    </row>
    <row r="15" spans="1:14" s="35" customFormat="1" x14ac:dyDescent="0.2">
      <c r="A15" s="137" t="s">
        <v>50</v>
      </c>
      <c r="B15" s="134" t="s">
        <v>13</v>
      </c>
      <c r="C15" s="134" t="s">
        <v>13</v>
      </c>
      <c r="D15" s="134" t="s">
        <v>13</v>
      </c>
      <c r="E15" s="134" t="s">
        <v>13</v>
      </c>
      <c r="F15" s="134" t="s">
        <v>13</v>
      </c>
      <c r="G15" s="39"/>
      <c r="H15" s="134" t="s">
        <v>13</v>
      </c>
      <c r="I15" s="39"/>
      <c r="J15" s="134" t="s">
        <v>13</v>
      </c>
      <c r="K15" s="39"/>
      <c r="L15" s="134" t="s">
        <v>13</v>
      </c>
      <c r="M15" s="39"/>
      <c r="N15" s="134" t="s">
        <v>13</v>
      </c>
    </row>
    <row r="16" spans="1:14" s="35" customFormat="1" ht="30" x14ac:dyDescent="0.2">
      <c r="A16" s="137" t="s">
        <v>9</v>
      </c>
      <c r="B16" s="134" t="s">
        <v>13</v>
      </c>
      <c r="C16" s="134" t="s">
        <v>13</v>
      </c>
      <c r="D16" s="134" t="s">
        <v>13</v>
      </c>
      <c r="E16" s="134" t="s">
        <v>13</v>
      </c>
      <c r="F16" s="134" t="s">
        <v>13</v>
      </c>
      <c r="G16" s="39"/>
      <c r="H16" s="134" t="s">
        <v>13</v>
      </c>
      <c r="I16" s="39"/>
      <c r="J16" s="134" t="s">
        <v>13</v>
      </c>
      <c r="K16" s="39"/>
      <c r="L16" s="134" t="s">
        <v>13</v>
      </c>
      <c r="M16" s="39"/>
      <c r="N16" s="134" t="s">
        <v>13</v>
      </c>
    </row>
    <row r="17" spans="1:14" s="35" customFormat="1" x14ac:dyDescent="0.2">
      <c r="A17" s="65" t="s">
        <v>26</v>
      </c>
      <c r="B17" s="136"/>
      <c r="C17" s="136"/>
      <c r="D17" s="135">
        <f>IF(B17=0,0,C17/B17)</f>
        <v>0</v>
      </c>
      <c r="E17" s="136"/>
      <c r="F17" s="135">
        <f>IF(C17=0,0,E17/C17)</f>
        <v>0</v>
      </c>
      <c r="G17" s="134" t="s">
        <v>13</v>
      </c>
      <c r="H17" s="134" t="s">
        <v>13</v>
      </c>
      <c r="I17" s="134" t="s">
        <v>13</v>
      </c>
      <c r="J17" s="134" t="s">
        <v>13</v>
      </c>
      <c r="K17" s="134" t="s">
        <v>13</v>
      </c>
      <c r="L17" s="134" t="s">
        <v>13</v>
      </c>
      <c r="M17" s="134" t="s">
        <v>13</v>
      </c>
      <c r="N17" s="134" t="s">
        <v>13</v>
      </c>
    </row>
    <row r="18" spans="1:14" s="404" customFormat="1" x14ac:dyDescent="0.2">
      <c r="A18" s="133" t="s">
        <v>25</v>
      </c>
      <c r="B18" s="132"/>
      <c r="C18" s="132"/>
      <c r="D18" s="130">
        <f>IF(B18=0,0,C18/B18)</f>
        <v>0</v>
      </c>
      <c r="E18" s="132"/>
      <c r="F18" s="130">
        <f>IF(C18=0,0,E18/C18)</f>
        <v>0</v>
      </c>
      <c r="G18" s="132">
        <f>ROUND(G10+G11,0)</f>
        <v>0</v>
      </c>
      <c r="H18" s="130">
        <f>IF(E18=0,0,G18/E18)</f>
        <v>0</v>
      </c>
      <c r="I18" s="132">
        <f>ROUND(I10+I11,0)</f>
        <v>0</v>
      </c>
      <c r="J18" s="130">
        <f>IF(G18=0,0,I18/G18)</f>
        <v>0</v>
      </c>
      <c r="K18" s="132">
        <f>ROUND(K10+K11,0)</f>
        <v>0</v>
      </c>
      <c r="L18" s="130">
        <f>IF(I18=0,0,K18/I18)</f>
        <v>0</v>
      </c>
      <c r="M18" s="132">
        <f>ROUND(M10+M11,0)</f>
        <v>0</v>
      </c>
      <c r="N18" s="130">
        <f>IF(K18=0,0,M18/K18)</f>
        <v>0</v>
      </c>
    </row>
    <row r="20" spans="1:14" x14ac:dyDescent="0.2">
      <c r="A20" s="129"/>
    </row>
  </sheetData>
  <mergeCells count="3">
    <mergeCell ref="A1:M1"/>
    <mergeCell ref="M2:N2"/>
    <mergeCell ref="A3:N3"/>
  </mergeCells>
  <printOptions horizontalCentered="1"/>
  <pageMargins left="0" right="0" top="0.31496062992125984" bottom="0" header="0" footer="0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Normal="100" zoomScaleSheetLayoutView="100" workbookViewId="0">
      <selection activeCell="G13" sqref="G13"/>
    </sheetView>
  </sheetViews>
  <sheetFormatPr defaultRowHeight="15.75" x14ac:dyDescent="0.2"/>
  <cols>
    <col min="1" max="1" width="42.42578125" style="36" customWidth="1"/>
    <col min="2" max="2" width="19.85546875" style="36" customWidth="1"/>
    <col min="3" max="3" width="19" style="52" customWidth="1"/>
    <col min="4" max="4" width="17.5703125" style="35" customWidth="1"/>
    <col min="5" max="7" width="17.5703125" style="53" customWidth="1"/>
    <col min="8" max="16384" width="9.140625" style="53"/>
  </cols>
  <sheetData>
    <row r="1" spans="1:7" s="35" customFormat="1" x14ac:dyDescent="0.2">
      <c r="A1" s="485">
        <v>90</v>
      </c>
      <c r="B1" s="485"/>
      <c r="C1" s="485"/>
      <c r="D1" s="485"/>
      <c r="E1" s="485"/>
      <c r="F1" s="485"/>
      <c r="G1" s="485"/>
    </row>
    <row r="2" spans="1:7" s="35" customFormat="1" ht="34.5" customHeight="1" x14ac:dyDescent="0.2">
      <c r="A2" s="36"/>
      <c r="B2" s="36"/>
      <c r="G2" s="26" t="s">
        <v>40</v>
      </c>
    </row>
    <row r="3" spans="1:7" s="35" customFormat="1" ht="18.75" x14ac:dyDescent="0.2">
      <c r="A3" s="486" t="s">
        <v>41</v>
      </c>
      <c r="B3" s="486"/>
      <c r="C3" s="486"/>
      <c r="D3" s="486"/>
      <c r="E3" s="486"/>
      <c r="F3" s="486"/>
      <c r="G3" s="486"/>
    </row>
    <row r="4" spans="1:7" s="35" customFormat="1" x14ac:dyDescent="0.2">
      <c r="A4" s="27"/>
      <c r="B4" s="27"/>
      <c r="C4" s="27"/>
      <c r="G4" s="28" t="s">
        <v>0</v>
      </c>
    </row>
    <row r="5" spans="1:7" s="35" customFormat="1" ht="42.75" x14ac:dyDescent="0.2">
      <c r="A5" s="29" t="s">
        <v>1</v>
      </c>
      <c r="B5" s="37" t="s">
        <v>42</v>
      </c>
      <c r="C5" s="37" t="s">
        <v>43</v>
      </c>
      <c r="D5" s="37" t="s">
        <v>21</v>
      </c>
      <c r="E5" s="37" t="s">
        <v>22</v>
      </c>
      <c r="F5" s="37" t="s">
        <v>23</v>
      </c>
      <c r="G5" s="37" t="s">
        <v>24</v>
      </c>
    </row>
    <row r="6" spans="1:7" s="35" customFormat="1" ht="47.25" x14ac:dyDescent="0.2">
      <c r="A6" s="38" t="s">
        <v>44</v>
      </c>
      <c r="B6" s="39"/>
      <c r="C6" s="39"/>
      <c r="D6" s="40">
        <f>C6*D8</f>
        <v>0</v>
      </c>
      <c r="E6" s="39">
        <f>D6*E8</f>
        <v>0</v>
      </c>
      <c r="F6" s="39">
        <f>E6*F8</f>
        <v>0</v>
      </c>
      <c r="G6" s="39">
        <f>F6*G8</f>
        <v>0</v>
      </c>
    </row>
    <row r="7" spans="1:7" s="35" customFormat="1" ht="31.5" x14ac:dyDescent="0.2">
      <c r="A7" s="38" t="s">
        <v>45</v>
      </c>
      <c r="B7" s="41">
        <f>IF(B6=0,0,B9/B6)</f>
        <v>0</v>
      </c>
      <c r="C7" s="41">
        <f>IF(C6=0,0,C9/C6)</f>
        <v>0</v>
      </c>
      <c r="D7" s="41">
        <f>AVERAGE(B7:C7)</f>
        <v>0</v>
      </c>
      <c r="E7" s="42">
        <f>D7</f>
        <v>0</v>
      </c>
      <c r="F7" s="42">
        <f t="shared" ref="F7:G7" si="0">E7</f>
        <v>0</v>
      </c>
      <c r="G7" s="42">
        <f t="shared" si="0"/>
        <v>0</v>
      </c>
    </row>
    <row r="8" spans="1:7" s="35" customFormat="1" ht="30" x14ac:dyDescent="0.2">
      <c r="A8" s="43" t="s">
        <v>46</v>
      </c>
      <c r="B8" s="44" t="s">
        <v>13</v>
      </c>
      <c r="C8" s="44" t="s">
        <v>13</v>
      </c>
      <c r="D8" s="45"/>
      <c r="E8" s="46"/>
      <c r="F8" s="46"/>
      <c r="G8" s="46"/>
    </row>
    <row r="9" spans="1:7" s="35" customFormat="1" ht="31.5" x14ac:dyDescent="0.2">
      <c r="A9" s="38" t="s">
        <v>47</v>
      </c>
      <c r="B9" s="42"/>
      <c r="C9" s="42"/>
      <c r="D9" s="40">
        <f>D6*D7</f>
        <v>0</v>
      </c>
      <c r="E9" s="40">
        <f t="shared" ref="E9:G9" si="1">E6*E7</f>
        <v>0</v>
      </c>
      <c r="F9" s="40">
        <f t="shared" si="1"/>
        <v>0</v>
      </c>
      <c r="G9" s="40">
        <f t="shared" si="1"/>
        <v>0</v>
      </c>
    </row>
    <row r="10" spans="1:7" s="35" customFormat="1" ht="31.5" x14ac:dyDescent="0.2">
      <c r="A10" s="38" t="s">
        <v>6</v>
      </c>
      <c r="B10" s="42" t="s">
        <v>13</v>
      </c>
      <c r="C10" s="42" t="s">
        <v>13</v>
      </c>
      <c r="D10" s="40">
        <f>D11+D12+D13</f>
        <v>0</v>
      </c>
      <c r="E10" s="40">
        <f t="shared" ref="E10:G10" si="2">E11+E12+E13</f>
        <v>0</v>
      </c>
      <c r="F10" s="40">
        <f t="shared" si="2"/>
        <v>0</v>
      </c>
      <c r="G10" s="40">
        <f t="shared" si="2"/>
        <v>0</v>
      </c>
    </row>
    <row r="11" spans="1:7" s="35" customFormat="1" ht="31.5" x14ac:dyDescent="0.2">
      <c r="A11" s="47" t="s">
        <v>48</v>
      </c>
      <c r="B11" s="42" t="s">
        <v>13</v>
      </c>
      <c r="C11" s="42" t="s">
        <v>13</v>
      </c>
      <c r="D11" s="40"/>
      <c r="E11" s="29"/>
      <c r="F11" s="29"/>
      <c r="G11" s="29"/>
    </row>
    <row r="12" spans="1:7" s="35" customFormat="1" x14ac:dyDescent="0.2">
      <c r="A12" s="47" t="s">
        <v>49</v>
      </c>
      <c r="B12" s="42" t="s">
        <v>13</v>
      </c>
      <c r="C12" s="42" t="s">
        <v>13</v>
      </c>
      <c r="D12" s="29"/>
      <c r="E12" s="29"/>
      <c r="F12" s="29"/>
      <c r="G12" s="29"/>
    </row>
    <row r="13" spans="1:7" s="35" customFormat="1" x14ac:dyDescent="0.2">
      <c r="A13" s="47" t="s">
        <v>50</v>
      </c>
      <c r="B13" s="42" t="s">
        <v>13</v>
      </c>
      <c r="C13" s="42" t="s">
        <v>13</v>
      </c>
      <c r="D13" s="29"/>
      <c r="E13" s="29"/>
      <c r="F13" s="29"/>
      <c r="G13" s="29"/>
    </row>
    <row r="14" spans="1:7" s="51" customFormat="1" ht="24" customHeight="1" x14ac:dyDescent="0.2">
      <c r="A14" s="48" t="s">
        <v>25</v>
      </c>
      <c r="B14" s="49"/>
      <c r="C14" s="49"/>
      <c r="D14" s="50">
        <f>ROUND(D9+D10,0)</f>
        <v>0</v>
      </c>
      <c r="E14" s="50">
        <f t="shared" ref="E14:G14" si="3">ROUND(E9+E10,0)</f>
        <v>0</v>
      </c>
      <c r="F14" s="50">
        <f t="shared" si="3"/>
        <v>0</v>
      </c>
      <c r="G14" s="50">
        <f t="shared" si="3"/>
        <v>0</v>
      </c>
    </row>
  </sheetData>
  <mergeCells count="2">
    <mergeCell ref="A1:G1"/>
    <mergeCell ref="A3:G3"/>
  </mergeCells>
  <printOptions horizontalCentered="1"/>
  <pageMargins left="0" right="0" top="0.39370078740157483" bottom="0.19685039370078741" header="0.31496062992125984" footer="0.31496062992125984"/>
  <pageSetup paperSize="9" scale="96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2" sqref="A2"/>
    </sheetView>
  </sheetViews>
  <sheetFormatPr defaultRowHeight="15.75" x14ac:dyDescent="0.2"/>
  <cols>
    <col min="1" max="1" width="49.42578125" style="36" customWidth="1"/>
    <col min="2" max="2" width="14.85546875" style="36" customWidth="1"/>
    <col min="3" max="3" width="14.7109375" style="36" customWidth="1"/>
    <col min="4" max="4" width="10.7109375" style="36" customWidth="1"/>
    <col min="5" max="5" width="14.5703125" style="52" customWidth="1"/>
    <col min="6" max="6" width="10.7109375" style="52" customWidth="1"/>
    <col min="7" max="7" width="13.28515625" style="35" customWidth="1"/>
    <col min="8" max="8" width="10.7109375" style="35" customWidth="1"/>
    <col min="9" max="9" width="14.85546875" style="53" customWidth="1"/>
    <col min="10" max="10" width="10.7109375" style="53" customWidth="1"/>
    <col min="11" max="11" width="15.85546875" style="53" customWidth="1"/>
    <col min="12" max="12" width="10.7109375" style="53" customWidth="1"/>
    <col min="13" max="13" width="15.5703125" style="53" customWidth="1"/>
    <col min="14" max="14" width="10.7109375" style="53" customWidth="1"/>
    <col min="15" max="16384" width="9.140625" style="53"/>
  </cols>
  <sheetData>
    <row r="1" spans="1:14" s="35" customFormat="1" x14ac:dyDescent="0.2">
      <c r="A1" s="485">
        <v>125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1:14" s="35" customFormat="1" ht="33.75" customHeight="1" x14ac:dyDescent="0.2">
      <c r="A2" s="36"/>
      <c r="B2" s="36"/>
      <c r="C2" s="36"/>
      <c r="D2" s="36"/>
      <c r="M2" s="500" t="s">
        <v>473</v>
      </c>
      <c r="N2" s="500"/>
    </row>
    <row r="3" spans="1:14" s="35" customFormat="1" ht="18.75" x14ac:dyDescent="0.2">
      <c r="A3" s="486" t="s">
        <v>472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5" customFormat="1" x14ac:dyDescent="0.2">
      <c r="A4" s="27"/>
      <c r="B4" s="27"/>
      <c r="C4" s="27"/>
      <c r="D4" s="27"/>
      <c r="E4" s="27"/>
      <c r="F4" s="27"/>
      <c r="N4" s="28" t="s">
        <v>0</v>
      </c>
    </row>
    <row r="5" spans="1:14" s="35" customFormat="1" ht="42.75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35" customFormat="1" x14ac:dyDescent="0.2">
      <c r="A6" s="65" t="s">
        <v>471</v>
      </c>
      <c r="B6" s="136"/>
      <c r="C6" s="136"/>
      <c r="D6" s="135">
        <f>IF(B6=0,0,C6/B6)</f>
        <v>0</v>
      </c>
      <c r="E6" s="136"/>
      <c r="F6" s="135">
        <f>IF(C6=0,0,E6/C6)</f>
        <v>0</v>
      </c>
      <c r="G6" s="134"/>
      <c r="H6" s="135">
        <f>IF(E6=0,0,G6/E6)</f>
        <v>0</v>
      </c>
      <c r="I6" s="134"/>
      <c r="J6" s="135">
        <f>IF(G6=0,0,I6/G6)</f>
        <v>0</v>
      </c>
      <c r="K6" s="134"/>
      <c r="L6" s="135">
        <f>IF(I6=0,0,K6/I6)</f>
        <v>0</v>
      </c>
      <c r="M6" s="134"/>
      <c r="N6" s="135">
        <f>IF(K6=0,0,M6/K6)</f>
        <v>0</v>
      </c>
    </row>
    <row r="7" spans="1:14" s="35" customFormat="1" ht="30" x14ac:dyDescent="0.2">
      <c r="A7" s="65" t="s">
        <v>470</v>
      </c>
      <c r="B7" s="136">
        <f>B8-B9</f>
        <v>0</v>
      </c>
      <c r="C7" s="136">
        <f>C8-C9</f>
        <v>0</v>
      </c>
      <c r="D7" s="135">
        <f>IF(B7=0,0,C7/B7)</f>
        <v>0</v>
      </c>
      <c r="E7" s="136">
        <f>E8-E9</f>
        <v>0</v>
      </c>
      <c r="F7" s="135">
        <f>IF(C7=0,0,E7/C7)</f>
        <v>0</v>
      </c>
      <c r="G7" s="134">
        <f>G6*G10/1000</f>
        <v>0</v>
      </c>
      <c r="H7" s="135">
        <f>IF(E7=0,0,G7/E7)</f>
        <v>0</v>
      </c>
      <c r="I7" s="134">
        <f>I6*I10/1000</f>
        <v>0</v>
      </c>
      <c r="J7" s="135">
        <f>IF(G7=0,0,I7/G7)</f>
        <v>0</v>
      </c>
      <c r="K7" s="134">
        <f>K6*K10/1000</f>
        <v>0</v>
      </c>
      <c r="L7" s="135">
        <f>IF(I7=0,0,K7/I7)</f>
        <v>0</v>
      </c>
      <c r="M7" s="134">
        <f>M6*M10/1000</f>
        <v>0</v>
      </c>
      <c r="N7" s="135">
        <f>IF(K7=0,0,M7/K7)</f>
        <v>0</v>
      </c>
    </row>
    <row r="8" spans="1:14" s="35" customFormat="1" x14ac:dyDescent="0.2">
      <c r="A8" s="137" t="s">
        <v>469</v>
      </c>
      <c r="B8" s="136"/>
      <c r="C8" s="136"/>
      <c r="D8" s="134" t="s">
        <v>13</v>
      </c>
      <c r="E8" s="136"/>
      <c r="F8" s="134" t="s">
        <v>13</v>
      </c>
      <c r="G8" s="134" t="s">
        <v>13</v>
      </c>
      <c r="H8" s="134" t="s">
        <v>13</v>
      </c>
      <c r="I8" s="134" t="s">
        <v>13</v>
      </c>
      <c r="J8" s="134" t="s">
        <v>13</v>
      </c>
      <c r="K8" s="134" t="s">
        <v>13</v>
      </c>
      <c r="L8" s="134" t="s">
        <v>13</v>
      </c>
      <c r="M8" s="134" t="s">
        <v>13</v>
      </c>
      <c r="N8" s="134" t="s">
        <v>13</v>
      </c>
    </row>
    <row r="9" spans="1:14" s="35" customFormat="1" ht="30" x14ac:dyDescent="0.2">
      <c r="A9" s="137" t="s">
        <v>468</v>
      </c>
      <c r="B9" s="136"/>
      <c r="C9" s="136"/>
      <c r="D9" s="134" t="s">
        <v>13</v>
      </c>
      <c r="E9" s="136"/>
      <c r="F9" s="134" t="s">
        <v>13</v>
      </c>
      <c r="G9" s="134" t="s">
        <v>13</v>
      </c>
      <c r="H9" s="134" t="s">
        <v>13</v>
      </c>
      <c r="I9" s="134" t="s">
        <v>13</v>
      </c>
      <c r="J9" s="134" t="s">
        <v>13</v>
      </c>
      <c r="K9" s="134" t="s">
        <v>13</v>
      </c>
      <c r="L9" s="134" t="s">
        <v>13</v>
      </c>
      <c r="M9" s="134" t="s">
        <v>13</v>
      </c>
      <c r="N9" s="134" t="s">
        <v>13</v>
      </c>
    </row>
    <row r="10" spans="1:14" s="51" customFormat="1" ht="30" x14ac:dyDescent="0.2">
      <c r="A10" s="141" t="s">
        <v>467</v>
      </c>
      <c r="B10" s="164">
        <f>IF(B6=0,0,B7/B6*1000)</f>
        <v>0</v>
      </c>
      <c r="C10" s="164">
        <f>IF(C6=0,0,C7/C6*1000)</f>
        <v>0</v>
      </c>
      <c r="D10" s="134" t="s">
        <v>13</v>
      </c>
      <c r="E10" s="164">
        <f>IF(E6=0,0,E7/E6*1000)</f>
        <v>0</v>
      </c>
      <c r="F10" s="134" t="s">
        <v>13</v>
      </c>
      <c r="G10" s="164">
        <f>AVERAGE(B10,C10,E10)</f>
        <v>0</v>
      </c>
      <c r="H10" s="134" t="s">
        <v>13</v>
      </c>
      <c r="I10" s="164">
        <f>G10</f>
        <v>0</v>
      </c>
      <c r="J10" s="134" t="s">
        <v>13</v>
      </c>
      <c r="K10" s="164">
        <f>I10</f>
        <v>0</v>
      </c>
      <c r="L10" s="134" t="s">
        <v>13</v>
      </c>
      <c r="M10" s="164">
        <f>K10</f>
        <v>0</v>
      </c>
      <c r="N10" s="134" t="s">
        <v>13</v>
      </c>
    </row>
    <row r="11" spans="1:14" s="51" customFormat="1" x14ac:dyDescent="0.2">
      <c r="A11" s="55" t="s">
        <v>70</v>
      </c>
      <c r="B11" s="140">
        <f>IF(B18=0,0,B19/B18)</f>
        <v>0</v>
      </c>
      <c r="C11" s="140">
        <f>IF(C18=0,0,C19/C18)</f>
        <v>0</v>
      </c>
      <c r="D11" s="164" t="s">
        <v>13</v>
      </c>
      <c r="E11" s="140">
        <f>IF(E18=0,0,E19/E18)</f>
        <v>0</v>
      </c>
      <c r="F11" s="164" t="s">
        <v>13</v>
      </c>
      <c r="G11" s="18">
        <f>IF(AVERAGE(B11,C11,E11)&gt;1,1,AVERAGE(B11,C11,E11))</f>
        <v>0</v>
      </c>
      <c r="H11" s="134" t="s">
        <v>13</v>
      </c>
      <c r="I11" s="18">
        <f>G11</f>
        <v>0</v>
      </c>
      <c r="J11" s="134" t="s">
        <v>13</v>
      </c>
      <c r="K11" s="18">
        <f>I11</f>
        <v>0</v>
      </c>
      <c r="L11" s="134" t="s">
        <v>13</v>
      </c>
      <c r="M11" s="18">
        <f>K11</f>
        <v>0</v>
      </c>
      <c r="N11" s="134" t="s">
        <v>13</v>
      </c>
    </row>
    <row r="12" spans="1:14" s="35" customFormat="1" x14ac:dyDescent="0.2">
      <c r="A12" s="65" t="s">
        <v>5</v>
      </c>
      <c r="B12" s="134" t="s">
        <v>13</v>
      </c>
      <c r="C12" s="134" t="s">
        <v>13</v>
      </c>
      <c r="D12" s="134" t="s">
        <v>13</v>
      </c>
      <c r="E12" s="134" t="s">
        <v>13</v>
      </c>
      <c r="F12" s="134" t="s">
        <v>13</v>
      </c>
      <c r="G12" s="134">
        <f>G7*G11</f>
        <v>0</v>
      </c>
      <c r="H12" s="134" t="s">
        <v>13</v>
      </c>
      <c r="I12" s="134">
        <f>I7*I11</f>
        <v>0</v>
      </c>
      <c r="J12" s="134" t="s">
        <v>13</v>
      </c>
      <c r="K12" s="134">
        <f>K7*K11</f>
        <v>0</v>
      </c>
      <c r="L12" s="134" t="s">
        <v>13</v>
      </c>
      <c r="M12" s="134">
        <f>M7*M11</f>
        <v>0</v>
      </c>
      <c r="N12" s="134" t="s">
        <v>13</v>
      </c>
    </row>
    <row r="13" spans="1:14" s="35" customFormat="1" ht="28.5" x14ac:dyDescent="0.2">
      <c r="A13" s="54" t="s">
        <v>6</v>
      </c>
      <c r="B13" s="138" t="s">
        <v>13</v>
      </c>
      <c r="C13" s="138" t="s">
        <v>13</v>
      </c>
      <c r="D13" s="138" t="s">
        <v>13</v>
      </c>
      <c r="E13" s="138" t="s">
        <v>13</v>
      </c>
      <c r="F13" s="138" t="s">
        <v>13</v>
      </c>
      <c r="G13" s="138">
        <f>G14+G15+G16+G17</f>
        <v>0</v>
      </c>
      <c r="H13" s="138" t="s">
        <v>13</v>
      </c>
      <c r="I13" s="138">
        <f>I14+I15+I16+I17</f>
        <v>0</v>
      </c>
      <c r="J13" s="138" t="s">
        <v>13</v>
      </c>
      <c r="K13" s="138">
        <f>K14+K15+K16+K17</f>
        <v>0</v>
      </c>
      <c r="L13" s="138" t="s">
        <v>13</v>
      </c>
      <c r="M13" s="138">
        <f>M14+M15+M16+M17</f>
        <v>0</v>
      </c>
      <c r="N13" s="138" t="s">
        <v>13</v>
      </c>
    </row>
    <row r="14" spans="1:14" s="35" customFormat="1" ht="30" x14ac:dyDescent="0.2">
      <c r="A14" s="137" t="s">
        <v>10</v>
      </c>
      <c r="B14" s="134" t="s">
        <v>13</v>
      </c>
      <c r="C14" s="134" t="s">
        <v>13</v>
      </c>
      <c r="D14" s="134" t="s">
        <v>13</v>
      </c>
      <c r="E14" s="134" t="s">
        <v>13</v>
      </c>
      <c r="F14" s="134" t="s">
        <v>13</v>
      </c>
      <c r="G14" s="134"/>
      <c r="H14" s="134" t="s">
        <v>13</v>
      </c>
      <c r="I14" s="134"/>
      <c r="J14" s="134" t="s">
        <v>13</v>
      </c>
      <c r="K14" s="134"/>
      <c r="L14" s="134" t="s">
        <v>13</v>
      </c>
      <c r="M14" s="134"/>
      <c r="N14" s="134" t="s">
        <v>13</v>
      </c>
    </row>
    <row r="15" spans="1:14" s="35" customFormat="1" ht="30" x14ac:dyDescent="0.2">
      <c r="A15" s="137" t="s">
        <v>11</v>
      </c>
      <c r="B15" s="134" t="s">
        <v>13</v>
      </c>
      <c r="C15" s="134" t="s">
        <v>13</v>
      </c>
      <c r="D15" s="134" t="s">
        <v>13</v>
      </c>
      <c r="E15" s="134" t="s">
        <v>13</v>
      </c>
      <c r="F15" s="134" t="s">
        <v>13</v>
      </c>
      <c r="G15" s="134"/>
      <c r="H15" s="134" t="s">
        <v>13</v>
      </c>
      <c r="I15" s="134"/>
      <c r="J15" s="134" t="s">
        <v>13</v>
      </c>
      <c r="K15" s="134"/>
      <c r="L15" s="134" t="s">
        <v>13</v>
      </c>
      <c r="M15" s="134"/>
      <c r="N15" s="134" t="s">
        <v>13</v>
      </c>
    </row>
    <row r="16" spans="1:14" s="35" customFormat="1" x14ac:dyDescent="0.2">
      <c r="A16" s="137" t="s">
        <v>8</v>
      </c>
      <c r="B16" s="134" t="s">
        <v>13</v>
      </c>
      <c r="C16" s="134" t="s">
        <v>13</v>
      </c>
      <c r="D16" s="134" t="s">
        <v>13</v>
      </c>
      <c r="E16" s="134" t="s">
        <v>13</v>
      </c>
      <c r="F16" s="134" t="s">
        <v>13</v>
      </c>
      <c r="G16" s="134"/>
      <c r="H16" s="134" t="s">
        <v>13</v>
      </c>
      <c r="I16" s="134"/>
      <c r="J16" s="134" t="s">
        <v>13</v>
      </c>
      <c r="K16" s="134"/>
      <c r="L16" s="134" t="s">
        <v>13</v>
      </c>
      <c r="M16" s="134"/>
      <c r="N16" s="134" t="s">
        <v>13</v>
      </c>
    </row>
    <row r="17" spans="1:14" s="35" customFormat="1" ht="30" x14ac:dyDescent="0.2">
      <c r="A17" s="137" t="s">
        <v>9</v>
      </c>
      <c r="B17" s="134" t="s">
        <v>13</v>
      </c>
      <c r="C17" s="134" t="s">
        <v>13</v>
      </c>
      <c r="D17" s="134" t="s">
        <v>13</v>
      </c>
      <c r="E17" s="134" t="s">
        <v>13</v>
      </c>
      <c r="F17" s="134" t="s">
        <v>13</v>
      </c>
      <c r="G17" s="134"/>
      <c r="H17" s="134" t="s">
        <v>13</v>
      </c>
      <c r="I17" s="134"/>
      <c r="J17" s="134" t="s">
        <v>13</v>
      </c>
      <c r="K17" s="134"/>
      <c r="L17" s="134" t="s">
        <v>13</v>
      </c>
      <c r="M17" s="134"/>
      <c r="N17" s="134" t="s">
        <v>13</v>
      </c>
    </row>
    <row r="18" spans="1:14" s="35" customFormat="1" x14ac:dyDescent="0.2">
      <c r="A18" s="65" t="s">
        <v>26</v>
      </c>
      <c r="B18" s="136"/>
      <c r="C18" s="136"/>
      <c r="D18" s="135">
        <f>IF(B18=0,0,C18/B18)</f>
        <v>0</v>
      </c>
      <c r="E18" s="136"/>
      <c r="F18" s="135">
        <f>IF(C18=0,0,E18/C18)</f>
        <v>0</v>
      </c>
      <c r="G18" s="134" t="s">
        <v>13</v>
      </c>
      <c r="H18" s="134" t="s">
        <v>13</v>
      </c>
      <c r="I18" s="134" t="s">
        <v>13</v>
      </c>
      <c r="J18" s="134" t="s">
        <v>13</v>
      </c>
      <c r="K18" s="134" t="s">
        <v>13</v>
      </c>
      <c r="L18" s="134" t="s">
        <v>13</v>
      </c>
      <c r="M18" s="134" t="s">
        <v>13</v>
      </c>
      <c r="N18" s="134" t="s">
        <v>13</v>
      </c>
    </row>
    <row r="19" spans="1:14" s="35" customFormat="1" x14ac:dyDescent="0.2">
      <c r="A19" s="133" t="s">
        <v>25</v>
      </c>
      <c r="B19" s="407"/>
      <c r="C19" s="407"/>
      <c r="D19" s="130">
        <f>IF(B19=0,0,C19/B19)</f>
        <v>0</v>
      </c>
      <c r="E19" s="407"/>
      <c r="F19" s="130">
        <f>IF(C19=0,0,E19/C19)</f>
        <v>0</v>
      </c>
      <c r="G19" s="406">
        <f>ROUND(G12+G13,0)</f>
        <v>0</v>
      </c>
      <c r="H19" s="130">
        <f>IF(E19=0,0,G19/E19)</f>
        <v>0</v>
      </c>
      <c r="I19" s="406">
        <f>ROUND(I12+I13,0)</f>
        <v>0</v>
      </c>
      <c r="J19" s="130">
        <f>IF(G19=0,0,I19/G19)</f>
        <v>0</v>
      </c>
      <c r="K19" s="406">
        <f>ROUND(K12+K13,0)</f>
        <v>0</v>
      </c>
      <c r="L19" s="130">
        <f>IF(I19=0,0,K19/I19)</f>
        <v>0</v>
      </c>
      <c r="M19" s="406">
        <f>ROUND(M12+M13,0)</f>
        <v>0</v>
      </c>
      <c r="N19" s="130">
        <f>IF(K19=0,0,M19/K19)</f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8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selection activeCell="A2" sqref="A2"/>
    </sheetView>
  </sheetViews>
  <sheetFormatPr defaultRowHeight="15.75" x14ac:dyDescent="0.2"/>
  <cols>
    <col min="1" max="1" width="51.85546875" style="36" customWidth="1"/>
    <col min="2" max="2" width="14.85546875" style="36" customWidth="1"/>
    <col min="3" max="3" width="14.7109375" style="36" customWidth="1"/>
    <col min="4" max="4" width="10.7109375" style="36" customWidth="1"/>
    <col min="5" max="5" width="14.5703125" style="52" customWidth="1"/>
    <col min="6" max="6" width="10.7109375" style="52" customWidth="1"/>
    <col min="7" max="7" width="13.28515625" style="35" customWidth="1"/>
    <col min="8" max="8" width="10.7109375" style="35" customWidth="1"/>
    <col min="9" max="9" width="14.85546875" style="53" customWidth="1"/>
    <col min="10" max="10" width="10.7109375" style="53" customWidth="1"/>
    <col min="11" max="11" width="15.85546875" style="53" customWidth="1"/>
    <col min="12" max="12" width="10.7109375" style="53" customWidth="1"/>
    <col min="13" max="13" width="15.5703125" style="53" customWidth="1"/>
    <col min="14" max="14" width="10.7109375" style="53" customWidth="1"/>
    <col min="15" max="16384" width="9.140625" style="53"/>
  </cols>
  <sheetData>
    <row r="1" spans="1:14" s="35" customFormat="1" x14ac:dyDescent="0.2">
      <c r="A1" s="485">
        <v>126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1:14" s="35" customFormat="1" ht="33.75" customHeight="1" x14ac:dyDescent="0.2">
      <c r="A2" s="36"/>
      <c r="B2" s="36"/>
      <c r="C2" s="36"/>
      <c r="D2" s="36"/>
      <c r="M2" s="500" t="s">
        <v>484</v>
      </c>
      <c r="N2" s="500"/>
    </row>
    <row r="3" spans="1:14" s="35" customFormat="1" ht="18.75" x14ac:dyDescent="0.2">
      <c r="A3" s="486" t="s">
        <v>483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5" customFormat="1" x14ac:dyDescent="0.2">
      <c r="A4" s="27"/>
      <c r="B4" s="27"/>
      <c r="C4" s="27"/>
      <c r="D4" s="27"/>
      <c r="E4" s="27"/>
      <c r="F4" s="27"/>
      <c r="N4" s="28" t="s">
        <v>0</v>
      </c>
    </row>
    <row r="5" spans="1:14" s="35" customFormat="1" ht="42.75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35" customFormat="1" x14ac:dyDescent="0.2">
      <c r="A6" s="415" t="s">
        <v>482</v>
      </c>
      <c r="B6" s="414"/>
      <c r="C6" s="414"/>
      <c r="D6" s="412">
        <f>IF(B6=0,0,C6/B6)</f>
        <v>0</v>
      </c>
      <c r="E6" s="414"/>
      <c r="F6" s="412">
        <f>IF(C6=0,0,E6/C6)</f>
        <v>0</v>
      </c>
      <c r="G6" s="413">
        <f>G11+G29</f>
        <v>0</v>
      </c>
      <c r="H6" s="412">
        <f>IF(E6=0,0,G6/E6)</f>
        <v>0</v>
      </c>
      <c r="I6" s="413">
        <f>I11+I29</f>
        <v>0</v>
      </c>
      <c r="J6" s="412">
        <f>IF(G6=0,0,I6/G6)</f>
        <v>0</v>
      </c>
      <c r="K6" s="413">
        <f>K11+K29</f>
        <v>0</v>
      </c>
      <c r="L6" s="412">
        <f>IF(I6=0,0,K6/I6)</f>
        <v>0</v>
      </c>
      <c r="M6" s="413">
        <f>M11+M29</f>
        <v>0</v>
      </c>
      <c r="N6" s="412">
        <f>IF(K6=0,0,M6/K6)</f>
        <v>0</v>
      </c>
    </row>
    <row r="7" spans="1:14" s="35" customFormat="1" x14ac:dyDescent="0.2">
      <c r="A7" s="415" t="s">
        <v>481</v>
      </c>
      <c r="B7" s="414">
        <f>B12+B30</f>
        <v>0</v>
      </c>
      <c r="C7" s="414">
        <f>C12+C30</f>
        <v>0</v>
      </c>
      <c r="D7" s="412">
        <f>IF(B7=0,0,C7/B7)</f>
        <v>0</v>
      </c>
      <c r="E7" s="414">
        <f>E12+E30</f>
        <v>0</v>
      </c>
      <c r="F7" s="412">
        <f>IF(C7=0,0,E7/C7)</f>
        <v>0</v>
      </c>
      <c r="G7" s="413">
        <f>G12+G30</f>
        <v>0</v>
      </c>
      <c r="H7" s="412">
        <f>IF(E7=0,0,G7/E7)</f>
        <v>0</v>
      </c>
      <c r="I7" s="413">
        <f>I12+I30</f>
        <v>0</v>
      </c>
      <c r="J7" s="412">
        <f>IF(G7=0,0,I7/G7)</f>
        <v>0</v>
      </c>
      <c r="K7" s="413">
        <f>K12+K30</f>
        <v>0</v>
      </c>
      <c r="L7" s="412">
        <f>IF(I7=0,0,K7/I7)</f>
        <v>0</v>
      </c>
      <c r="M7" s="413">
        <f>M12+M30</f>
        <v>0</v>
      </c>
      <c r="N7" s="412">
        <f>IF(K7=0,0,M7/K7)</f>
        <v>0</v>
      </c>
    </row>
    <row r="8" spans="1:14" s="35" customFormat="1" x14ac:dyDescent="0.2">
      <c r="A8" s="65" t="s">
        <v>25</v>
      </c>
      <c r="B8" s="136">
        <f>B25+B43</f>
        <v>0</v>
      </c>
      <c r="C8" s="136">
        <f>C25+C43</f>
        <v>0</v>
      </c>
      <c r="D8" s="135">
        <f>IF(B8=0,0,C8/B8)</f>
        <v>0</v>
      </c>
      <c r="E8" s="136">
        <f>E25+E43</f>
        <v>0</v>
      </c>
      <c r="F8" s="135">
        <f>IF(C8=0,0,E8/C8)</f>
        <v>0</v>
      </c>
      <c r="G8" s="134">
        <f>G25+G43</f>
        <v>0</v>
      </c>
      <c r="H8" s="135">
        <f>IF(E8=0,0,G8/E8)</f>
        <v>0</v>
      </c>
      <c r="I8" s="134">
        <f>I25+I43</f>
        <v>0</v>
      </c>
      <c r="J8" s="135">
        <f>IF(G8=0,0,I8/G8)</f>
        <v>0</v>
      </c>
      <c r="K8" s="134">
        <f>K25+K43</f>
        <v>0</v>
      </c>
      <c r="L8" s="135">
        <f>IF(I8=0,0,K8/I8)</f>
        <v>0</v>
      </c>
      <c r="M8" s="134">
        <f>M25+M43</f>
        <v>0</v>
      </c>
      <c r="N8" s="135">
        <f>IF(K8=0,0,M8/K8)</f>
        <v>0</v>
      </c>
    </row>
    <row r="9" spans="1:14" s="35" customFormat="1" x14ac:dyDescent="0.2">
      <c r="A9" s="409" t="s">
        <v>107</v>
      </c>
      <c r="B9" s="407">
        <f>B26+B44</f>
        <v>0</v>
      </c>
      <c r="C9" s="407">
        <f>C26+C44</f>
        <v>0</v>
      </c>
      <c r="D9" s="130">
        <f>IF(B9=0,0,C9/B9)</f>
        <v>0</v>
      </c>
      <c r="E9" s="407">
        <f>E26+E44</f>
        <v>0</v>
      </c>
      <c r="F9" s="130">
        <f>IF(C9=0,0,E9/C9)</f>
        <v>0</v>
      </c>
      <c r="G9" s="406">
        <f>G26+G44</f>
        <v>0</v>
      </c>
      <c r="H9" s="130">
        <f>IF(E9=0,0,G9/E9)</f>
        <v>0</v>
      </c>
      <c r="I9" s="406">
        <f>I26+I44</f>
        <v>0</v>
      </c>
      <c r="J9" s="130">
        <f>IF(G9=0,0,I9/G9)</f>
        <v>0</v>
      </c>
      <c r="K9" s="406">
        <f>K26+K44</f>
        <v>0</v>
      </c>
      <c r="L9" s="130">
        <f>IF(I9=0,0,K9/I9)</f>
        <v>0</v>
      </c>
      <c r="M9" s="406">
        <f>M26+M44</f>
        <v>0</v>
      </c>
      <c r="N9" s="130">
        <f>IF(K9=0,0,M9/K9)</f>
        <v>0</v>
      </c>
    </row>
    <row r="10" spans="1:14" s="35" customFormat="1" x14ac:dyDescent="0.2">
      <c r="A10" s="54" t="s">
        <v>480</v>
      </c>
      <c r="B10" s="411"/>
      <c r="C10" s="410"/>
      <c r="D10" s="172"/>
      <c r="E10" s="410"/>
      <c r="F10" s="172"/>
      <c r="G10" s="171"/>
      <c r="H10" s="172"/>
      <c r="I10" s="171"/>
      <c r="J10" s="172"/>
      <c r="K10" s="171"/>
      <c r="L10" s="172"/>
      <c r="M10" s="171"/>
      <c r="N10" s="170"/>
    </row>
    <row r="11" spans="1:14" s="35" customFormat="1" x14ac:dyDescent="0.2">
      <c r="A11" s="65" t="s">
        <v>471</v>
      </c>
      <c r="B11" s="136">
        <f>ROUND(IF(B7=0,0,B6*(B12/B7)),0)</f>
        <v>0</v>
      </c>
      <c r="C11" s="136">
        <f>ROUND(IF(C7=0,0,C6*(C12/C7)),0)</f>
        <v>0</v>
      </c>
      <c r="D11" s="135">
        <f>IF(B11=0,0,C11/B11)</f>
        <v>0</v>
      </c>
      <c r="E11" s="136">
        <f>ROUND(IF(E7=0,0,E6*(E12/E7)),0)</f>
        <v>0</v>
      </c>
      <c r="F11" s="135">
        <f>IF(C11=0,0,E11/C11)</f>
        <v>0</v>
      </c>
      <c r="G11" s="134"/>
      <c r="H11" s="135">
        <f>IF(E11=0,0,G11/E11)</f>
        <v>0</v>
      </c>
      <c r="I11" s="134"/>
      <c r="J11" s="135">
        <f>IF(G11=0,0,I11/G11)</f>
        <v>0</v>
      </c>
      <c r="K11" s="134"/>
      <c r="L11" s="135">
        <f>IF(I11=0,0,K11/I11)</f>
        <v>0</v>
      </c>
      <c r="M11" s="134"/>
      <c r="N11" s="135">
        <f>IF(K11=0,0,M11/K11)</f>
        <v>0</v>
      </c>
    </row>
    <row r="12" spans="1:14" s="35" customFormat="1" x14ac:dyDescent="0.2">
      <c r="A12" s="65" t="s">
        <v>469</v>
      </c>
      <c r="B12" s="136">
        <f>B13+B14</f>
        <v>0</v>
      </c>
      <c r="C12" s="136">
        <f>C13+C14</f>
        <v>0</v>
      </c>
      <c r="D12" s="135">
        <f>IF(B12=0,0,C12/B12)</f>
        <v>0</v>
      </c>
      <c r="E12" s="136">
        <f>E13+E14</f>
        <v>0</v>
      </c>
      <c r="F12" s="135">
        <f>IF(C12=0,0,E12/C12)</f>
        <v>0</v>
      </c>
      <c r="G12" s="134">
        <f>G11*G15/1000</f>
        <v>0</v>
      </c>
      <c r="H12" s="135">
        <f>IF(E12=0,0,G12/E12)</f>
        <v>0</v>
      </c>
      <c r="I12" s="134">
        <f>I11*I15/1000</f>
        <v>0</v>
      </c>
      <c r="J12" s="135">
        <f>IF(G12=0,0,I12/G12)</f>
        <v>0</v>
      </c>
      <c r="K12" s="134">
        <f>K11*K15/1000</f>
        <v>0</v>
      </c>
      <c r="L12" s="135">
        <f>IF(I12=0,0,K12/I12)</f>
        <v>0</v>
      </c>
      <c r="M12" s="134">
        <f>M11*M15/1000</f>
        <v>0</v>
      </c>
      <c r="N12" s="135">
        <f>IF(K12=0,0,M12/K12)</f>
        <v>0</v>
      </c>
    </row>
    <row r="13" spans="1:14" s="35" customFormat="1" x14ac:dyDescent="0.2">
      <c r="A13" s="137" t="s">
        <v>478</v>
      </c>
      <c r="B13" s="136"/>
      <c r="C13" s="136"/>
      <c r="D13" s="134" t="s">
        <v>13</v>
      </c>
      <c r="E13" s="136"/>
      <c r="F13" s="134" t="s">
        <v>13</v>
      </c>
      <c r="G13" s="134" t="s">
        <v>13</v>
      </c>
      <c r="H13" s="134" t="s">
        <v>13</v>
      </c>
      <c r="I13" s="134" t="s">
        <v>13</v>
      </c>
      <c r="J13" s="134" t="s">
        <v>13</v>
      </c>
      <c r="K13" s="134" t="s">
        <v>13</v>
      </c>
      <c r="L13" s="134" t="s">
        <v>13</v>
      </c>
      <c r="M13" s="134" t="s">
        <v>13</v>
      </c>
      <c r="N13" s="134" t="s">
        <v>13</v>
      </c>
    </row>
    <row r="14" spans="1:14" s="35" customFormat="1" x14ac:dyDescent="0.2">
      <c r="A14" s="137" t="s">
        <v>477</v>
      </c>
      <c r="B14" s="136"/>
      <c r="C14" s="136"/>
      <c r="D14" s="134" t="s">
        <v>13</v>
      </c>
      <c r="E14" s="136"/>
      <c r="F14" s="134" t="s">
        <v>13</v>
      </c>
      <c r="G14" s="134" t="s">
        <v>13</v>
      </c>
      <c r="H14" s="134" t="s">
        <v>13</v>
      </c>
      <c r="I14" s="134" t="s">
        <v>13</v>
      </c>
      <c r="J14" s="134" t="s">
        <v>13</v>
      </c>
      <c r="K14" s="134" t="s">
        <v>13</v>
      </c>
      <c r="L14" s="134" t="s">
        <v>13</v>
      </c>
      <c r="M14" s="134" t="s">
        <v>13</v>
      </c>
      <c r="N14" s="134" t="s">
        <v>13</v>
      </c>
    </row>
    <row r="15" spans="1:14" s="51" customFormat="1" x14ac:dyDescent="0.2">
      <c r="A15" s="141" t="s">
        <v>476</v>
      </c>
      <c r="B15" s="164">
        <f>IF(B11=0,0,B12/B11*1000)</f>
        <v>0</v>
      </c>
      <c r="C15" s="164">
        <f>IF(C11=0,0,C12/C11*1000)</f>
        <v>0</v>
      </c>
      <c r="D15" s="134" t="s">
        <v>13</v>
      </c>
      <c r="E15" s="164">
        <f>IF(E11=0,0,E12/E11*1000)</f>
        <v>0</v>
      </c>
      <c r="F15" s="134" t="s">
        <v>13</v>
      </c>
      <c r="G15" s="164">
        <f>AVERAGE(B15,C15,E15)</f>
        <v>0</v>
      </c>
      <c r="H15" s="134" t="s">
        <v>13</v>
      </c>
      <c r="I15" s="164">
        <f>G15</f>
        <v>0</v>
      </c>
      <c r="J15" s="134" t="s">
        <v>13</v>
      </c>
      <c r="K15" s="164">
        <f>I15</f>
        <v>0</v>
      </c>
      <c r="L15" s="134" t="s">
        <v>13</v>
      </c>
      <c r="M15" s="164">
        <f>K15</f>
        <v>0</v>
      </c>
      <c r="N15" s="134" t="s">
        <v>13</v>
      </c>
    </row>
    <row r="16" spans="1:14" s="51" customFormat="1" x14ac:dyDescent="0.2">
      <c r="A16" s="55" t="s">
        <v>70</v>
      </c>
      <c r="B16" s="140">
        <f>IF(B24=0,0,B25/B24)</f>
        <v>0</v>
      </c>
      <c r="C16" s="140">
        <f>IF(C24=0,0,C25/C24)</f>
        <v>0</v>
      </c>
      <c r="D16" s="164" t="s">
        <v>13</v>
      </c>
      <c r="E16" s="140">
        <f>IF(E24=0,0,E25/E24)</f>
        <v>0</v>
      </c>
      <c r="F16" s="164" t="s">
        <v>13</v>
      </c>
      <c r="G16" s="18">
        <f>IF(AVERAGE(B16,C16,E16)&gt;1,1,AVERAGE(B16,C16,E16))</f>
        <v>0</v>
      </c>
      <c r="H16" s="134" t="s">
        <v>13</v>
      </c>
      <c r="I16" s="18">
        <f>G16</f>
        <v>0</v>
      </c>
      <c r="J16" s="134" t="s">
        <v>13</v>
      </c>
      <c r="K16" s="18">
        <f>I16</f>
        <v>0</v>
      </c>
      <c r="L16" s="134" t="s">
        <v>13</v>
      </c>
      <c r="M16" s="18">
        <f>K16</f>
        <v>0</v>
      </c>
      <c r="N16" s="134" t="s">
        <v>13</v>
      </c>
    </row>
    <row r="17" spans="1:14" s="35" customFormat="1" x14ac:dyDescent="0.2">
      <c r="A17" s="65" t="s">
        <v>5</v>
      </c>
      <c r="B17" s="134" t="s">
        <v>13</v>
      </c>
      <c r="C17" s="134" t="s">
        <v>13</v>
      </c>
      <c r="D17" s="134" t="s">
        <v>13</v>
      </c>
      <c r="E17" s="134" t="s">
        <v>13</v>
      </c>
      <c r="F17" s="134" t="s">
        <v>13</v>
      </c>
      <c r="G17" s="134">
        <f>G12*G16</f>
        <v>0</v>
      </c>
      <c r="H17" s="134" t="s">
        <v>13</v>
      </c>
      <c r="I17" s="134">
        <f>I12*I16</f>
        <v>0</v>
      </c>
      <c r="J17" s="134" t="s">
        <v>13</v>
      </c>
      <c r="K17" s="134">
        <f>K12*K16</f>
        <v>0</v>
      </c>
      <c r="L17" s="134" t="s">
        <v>13</v>
      </c>
      <c r="M17" s="134">
        <f>M12*M16</f>
        <v>0</v>
      </c>
      <c r="N17" s="134" t="s">
        <v>13</v>
      </c>
    </row>
    <row r="18" spans="1:14" s="35" customFormat="1" ht="28.5" x14ac:dyDescent="0.2">
      <c r="A18" s="54" t="s">
        <v>6</v>
      </c>
      <c r="B18" s="138" t="s">
        <v>13</v>
      </c>
      <c r="C18" s="138" t="s">
        <v>13</v>
      </c>
      <c r="D18" s="138" t="s">
        <v>13</v>
      </c>
      <c r="E18" s="138" t="s">
        <v>13</v>
      </c>
      <c r="F18" s="138" t="s">
        <v>13</v>
      </c>
      <c r="G18" s="138">
        <f>G19+G20+G21+G22+G23</f>
        <v>0</v>
      </c>
      <c r="H18" s="138" t="s">
        <v>13</v>
      </c>
      <c r="I18" s="138">
        <f>I19+I20+I21+I22+I23</f>
        <v>0</v>
      </c>
      <c r="J18" s="138" t="s">
        <v>13</v>
      </c>
      <c r="K18" s="138">
        <f>K19+K20+K21+K22+K23</f>
        <v>0</v>
      </c>
      <c r="L18" s="138" t="s">
        <v>13</v>
      </c>
      <c r="M18" s="138">
        <f>M19+M20+M21+M22+M23</f>
        <v>0</v>
      </c>
      <c r="N18" s="138" t="s">
        <v>13</v>
      </c>
    </row>
    <row r="19" spans="1:14" s="35" customFormat="1" x14ac:dyDescent="0.2">
      <c r="A19" s="137" t="s">
        <v>10</v>
      </c>
      <c r="B19" s="134" t="s">
        <v>13</v>
      </c>
      <c r="C19" s="134" t="s">
        <v>13</v>
      </c>
      <c r="D19" s="134" t="s">
        <v>13</v>
      </c>
      <c r="E19" s="134" t="s">
        <v>13</v>
      </c>
      <c r="F19" s="134" t="s">
        <v>13</v>
      </c>
      <c r="G19" s="134"/>
      <c r="H19" s="134" t="s">
        <v>13</v>
      </c>
      <c r="I19" s="134"/>
      <c r="J19" s="134" t="s">
        <v>13</v>
      </c>
      <c r="K19" s="134"/>
      <c r="L19" s="134" t="s">
        <v>13</v>
      </c>
      <c r="M19" s="134"/>
      <c r="N19" s="134" t="s">
        <v>13</v>
      </c>
    </row>
    <row r="20" spans="1:14" s="35" customFormat="1" ht="30" x14ac:dyDescent="0.2">
      <c r="A20" s="137" t="s">
        <v>11</v>
      </c>
      <c r="B20" s="134" t="s">
        <v>13</v>
      </c>
      <c r="C20" s="134" t="s">
        <v>13</v>
      </c>
      <c r="D20" s="134" t="s">
        <v>13</v>
      </c>
      <c r="E20" s="134" t="s">
        <v>13</v>
      </c>
      <c r="F20" s="134" t="s">
        <v>13</v>
      </c>
      <c r="G20" s="134"/>
      <c r="H20" s="134" t="s">
        <v>13</v>
      </c>
      <c r="I20" s="134"/>
      <c r="J20" s="134" t="s">
        <v>13</v>
      </c>
      <c r="K20" s="134"/>
      <c r="L20" s="134" t="s">
        <v>13</v>
      </c>
      <c r="M20" s="134"/>
      <c r="N20" s="134" t="s">
        <v>13</v>
      </c>
    </row>
    <row r="21" spans="1:14" s="35" customFormat="1" x14ac:dyDescent="0.2">
      <c r="A21" s="137" t="s">
        <v>8</v>
      </c>
      <c r="B21" s="134" t="s">
        <v>13</v>
      </c>
      <c r="C21" s="134" t="s">
        <v>13</v>
      </c>
      <c r="D21" s="134" t="s">
        <v>13</v>
      </c>
      <c r="E21" s="134" t="s">
        <v>13</v>
      </c>
      <c r="F21" s="134" t="s">
        <v>13</v>
      </c>
      <c r="G21" s="134"/>
      <c r="H21" s="134" t="s">
        <v>13</v>
      </c>
      <c r="I21" s="134"/>
      <c r="J21" s="134" t="s">
        <v>13</v>
      </c>
      <c r="K21" s="134"/>
      <c r="L21" s="134" t="s">
        <v>13</v>
      </c>
      <c r="M21" s="134"/>
      <c r="N21" s="134" t="s">
        <v>13</v>
      </c>
    </row>
    <row r="22" spans="1:14" s="35" customFormat="1" ht="45" x14ac:dyDescent="0.2">
      <c r="A22" s="137" t="s">
        <v>475</v>
      </c>
      <c r="B22" s="134" t="s">
        <v>13</v>
      </c>
      <c r="C22" s="134" t="s">
        <v>13</v>
      </c>
      <c r="D22" s="134" t="s">
        <v>13</v>
      </c>
      <c r="E22" s="134" t="s">
        <v>13</v>
      </c>
      <c r="F22" s="134" t="s">
        <v>13</v>
      </c>
      <c r="G22" s="134"/>
      <c r="H22" s="134" t="s">
        <v>13</v>
      </c>
      <c r="I22" s="134"/>
      <c r="J22" s="134" t="s">
        <v>13</v>
      </c>
      <c r="K22" s="134"/>
      <c r="L22" s="134" t="s">
        <v>13</v>
      </c>
      <c r="M22" s="134"/>
      <c r="N22" s="134" t="s">
        <v>13</v>
      </c>
    </row>
    <row r="23" spans="1:14" s="35" customFormat="1" ht="30" x14ac:dyDescent="0.2">
      <c r="A23" s="137" t="s">
        <v>9</v>
      </c>
      <c r="B23" s="134" t="s">
        <v>13</v>
      </c>
      <c r="C23" s="134" t="s">
        <v>13</v>
      </c>
      <c r="D23" s="134" t="s">
        <v>13</v>
      </c>
      <c r="E23" s="134" t="s">
        <v>13</v>
      </c>
      <c r="F23" s="134" t="s">
        <v>13</v>
      </c>
      <c r="G23" s="134"/>
      <c r="H23" s="134" t="s">
        <v>13</v>
      </c>
      <c r="I23" s="134"/>
      <c r="J23" s="134" t="s">
        <v>13</v>
      </c>
      <c r="K23" s="134"/>
      <c r="L23" s="134" t="s">
        <v>13</v>
      </c>
      <c r="M23" s="134"/>
      <c r="N23" s="134" t="s">
        <v>13</v>
      </c>
    </row>
    <row r="24" spans="1:14" s="35" customFormat="1" x14ac:dyDescent="0.2">
      <c r="A24" s="65" t="s">
        <v>26</v>
      </c>
      <c r="B24" s="136"/>
      <c r="C24" s="136"/>
      <c r="D24" s="134"/>
      <c r="E24" s="136"/>
      <c r="F24" s="134"/>
      <c r="G24" s="134" t="s">
        <v>13</v>
      </c>
      <c r="H24" s="134" t="s">
        <v>13</v>
      </c>
      <c r="I24" s="134" t="s">
        <v>13</v>
      </c>
      <c r="J24" s="134" t="s">
        <v>13</v>
      </c>
      <c r="K24" s="134" t="s">
        <v>13</v>
      </c>
      <c r="L24" s="134" t="s">
        <v>13</v>
      </c>
      <c r="M24" s="134" t="s">
        <v>13</v>
      </c>
      <c r="N24" s="134" t="s">
        <v>13</v>
      </c>
    </row>
    <row r="25" spans="1:14" s="35" customFormat="1" x14ac:dyDescent="0.2">
      <c r="A25" s="65" t="s">
        <v>25</v>
      </c>
      <c r="B25" s="136"/>
      <c r="C25" s="136"/>
      <c r="D25" s="135">
        <f>IF(B25=0,0,C25/B25)</f>
        <v>0</v>
      </c>
      <c r="E25" s="136"/>
      <c r="F25" s="135">
        <f>IF(C25=0,0,E25/C25)</f>
        <v>0</v>
      </c>
      <c r="G25" s="134">
        <f>G17+G18</f>
        <v>0</v>
      </c>
      <c r="H25" s="135">
        <f>IF(E25=0,0,G25/E25)</f>
        <v>0</v>
      </c>
      <c r="I25" s="134">
        <f>I17+I18</f>
        <v>0</v>
      </c>
      <c r="J25" s="135">
        <f>IF(G25=0,0,I25/G25)</f>
        <v>0</v>
      </c>
      <c r="K25" s="134">
        <f>K17+K18</f>
        <v>0</v>
      </c>
      <c r="L25" s="135">
        <f>IF(I25=0,0,K25/I25)</f>
        <v>0</v>
      </c>
      <c r="M25" s="134">
        <f>M17+M18</f>
        <v>0</v>
      </c>
      <c r="N25" s="135">
        <f>IF(K25=0,0,M25/K25)</f>
        <v>0</v>
      </c>
    </row>
    <row r="26" spans="1:14" s="35" customFormat="1" x14ac:dyDescent="0.2">
      <c r="A26" s="409" t="s">
        <v>107</v>
      </c>
      <c r="B26" s="407"/>
      <c r="C26" s="407"/>
      <c r="D26" s="130">
        <f>IF(B26=0,0,C26/B26)</f>
        <v>0</v>
      </c>
      <c r="E26" s="407"/>
      <c r="F26" s="130">
        <f>IF(C26=0,0,E26/C26)</f>
        <v>0</v>
      </c>
      <c r="G26" s="406">
        <f>ROUND(G25*G27,0)</f>
        <v>0</v>
      </c>
      <c r="H26" s="130">
        <f>IF(E26=0,0,G26/E26)</f>
        <v>0</v>
      </c>
      <c r="I26" s="406">
        <f>ROUND(I25*I27,0)</f>
        <v>0</v>
      </c>
      <c r="J26" s="130">
        <f>IF(G26=0,0,I26/G26)</f>
        <v>0</v>
      </c>
      <c r="K26" s="406">
        <f>ROUND(K25*K27,0)</f>
        <v>0</v>
      </c>
      <c r="L26" s="130">
        <f>IF(I26=0,0,K26/I26)</f>
        <v>0</v>
      </c>
      <c r="M26" s="406">
        <f>ROUND(M25*M27,0)</f>
        <v>0</v>
      </c>
      <c r="N26" s="130">
        <f>IF(K26=0,0,M26/K26)</f>
        <v>0</v>
      </c>
    </row>
    <row r="27" spans="1:14" s="35" customFormat="1" x14ac:dyDescent="0.2">
      <c r="A27" s="65" t="s">
        <v>474</v>
      </c>
      <c r="B27" s="134" t="s">
        <v>13</v>
      </c>
      <c r="C27" s="134" t="s">
        <v>13</v>
      </c>
      <c r="D27" s="134" t="s">
        <v>13</v>
      </c>
      <c r="E27" s="134" t="s">
        <v>13</v>
      </c>
      <c r="F27" s="134" t="s">
        <v>13</v>
      </c>
      <c r="G27" s="408">
        <v>0.8</v>
      </c>
      <c r="H27" s="134" t="s">
        <v>13</v>
      </c>
      <c r="I27" s="408">
        <v>0.8</v>
      </c>
      <c r="J27" s="134" t="s">
        <v>13</v>
      </c>
      <c r="K27" s="408">
        <v>0.8</v>
      </c>
      <c r="L27" s="134" t="s">
        <v>13</v>
      </c>
      <c r="M27" s="408">
        <v>0.8</v>
      </c>
      <c r="N27" s="134" t="s">
        <v>13</v>
      </c>
    </row>
    <row r="28" spans="1:14" s="35" customFormat="1" x14ac:dyDescent="0.2">
      <c r="A28" s="54" t="s">
        <v>479</v>
      </c>
      <c r="B28" s="411"/>
      <c r="C28" s="410"/>
      <c r="D28" s="172"/>
      <c r="E28" s="410"/>
      <c r="F28" s="172"/>
      <c r="G28" s="171"/>
      <c r="H28" s="172"/>
      <c r="I28" s="171"/>
      <c r="J28" s="172"/>
      <c r="K28" s="171"/>
      <c r="L28" s="172"/>
      <c r="M28" s="171"/>
      <c r="N28" s="170"/>
    </row>
    <row r="29" spans="1:14" s="35" customFormat="1" x14ac:dyDescent="0.2">
      <c r="A29" s="65" t="s">
        <v>471</v>
      </c>
      <c r="B29" s="136">
        <f>B6-B11</f>
        <v>0</v>
      </c>
      <c r="C29" s="136">
        <f>C6-C11</f>
        <v>0</v>
      </c>
      <c r="D29" s="135">
        <f>IF(B29=0,0,C29/B29)</f>
        <v>0</v>
      </c>
      <c r="E29" s="136">
        <f>E6-E11</f>
        <v>0</v>
      </c>
      <c r="F29" s="135">
        <f>IF(C29=0,0,E29/C29)</f>
        <v>0</v>
      </c>
      <c r="G29" s="134"/>
      <c r="H29" s="135">
        <f>IF(E29=0,0,G29/E29)</f>
        <v>0</v>
      </c>
      <c r="I29" s="134"/>
      <c r="J29" s="135">
        <f>IF(G29=0,0,I29/G29)</f>
        <v>0</v>
      </c>
      <c r="K29" s="134"/>
      <c r="L29" s="135">
        <f>IF(I29=0,0,K29/I29)</f>
        <v>0</v>
      </c>
      <c r="M29" s="134"/>
      <c r="N29" s="135">
        <f>IF(K29=0,0,M29/K29)</f>
        <v>0</v>
      </c>
    </row>
    <row r="30" spans="1:14" s="35" customFormat="1" x14ac:dyDescent="0.2">
      <c r="A30" s="65" t="s">
        <v>469</v>
      </c>
      <c r="B30" s="136">
        <f>B31+B32</f>
        <v>0</v>
      </c>
      <c r="C30" s="136">
        <f>C31+C32</f>
        <v>0</v>
      </c>
      <c r="D30" s="135">
        <f>IF(B30=0,0,C30/B30)</f>
        <v>0</v>
      </c>
      <c r="E30" s="136">
        <f>E31+E32</f>
        <v>0</v>
      </c>
      <c r="F30" s="135">
        <f>IF(C30=0,0,E30/C30)</f>
        <v>0</v>
      </c>
      <c r="G30" s="134">
        <f>G29*G33/1000</f>
        <v>0</v>
      </c>
      <c r="H30" s="135">
        <f>IF(E30=0,0,G30/E30)</f>
        <v>0</v>
      </c>
      <c r="I30" s="134">
        <f>I29*I33/1000</f>
        <v>0</v>
      </c>
      <c r="J30" s="135">
        <f>IF(G30=0,0,I30/G30)</f>
        <v>0</v>
      </c>
      <c r="K30" s="134">
        <f>K29*K33/1000</f>
        <v>0</v>
      </c>
      <c r="L30" s="135">
        <f>IF(I30=0,0,K30/I30)</f>
        <v>0</v>
      </c>
      <c r="M30" s="134">
        <f>M29*M33/1000</f>
        <v>0</v>
      </c>
      <c r="N30" s="135">
        <f>IF(K30=0,0,M30/K30)</f>
        <v>0</v>
      </c>
    </row>
    <row r="31" spans="1:14" s="35" customFormat="1" x14ac:dyDescent="0.2">
      <c r="A31" s="137" t="s">
        <v>478</v>
      </c>
      <c r="B31" s="136"/>
      <c r="C31" s="136"/>
      <c r="D31" s="134" t="s">
        <v>13</v>
      </c>
      <c r="E31" s="136"/>
      <c r="F31" s="134" t="s">
        <v>13</v>
      </c>
      <c r="G31" s="134" t="s">
        <v>13</v>
      </c>
      <c r="H31" s="134" t="s">
        <v>13</v>
      </c>
      <c r="I31" s="134" t="s">
        <v>13</v>
      </c>
      <c r="J31" s="134" t="s">
        <v>13</v>
      </c>
      <c r="K31" s="134" t="s">
        <v>13</v>
      </c>
      <c r="L31" s="134" t="s">
        <v>13</v>
      </c>
      <c r="M31" s="134" t="s">
        <v>13</v>
      </c>
      <c r="N31" s="134" t="s">
        <v>13</v>
      </c>
    </row>
    <row r="32" spans="1:14" s="35" customFormat="1" x14ac:dyDescent="0.2">
      <c r="A32" s="137" t="s">
        <v>477</v>
      </c>
      <c r="B32" s="136"/>
      <c r="C32" s="136"/>
      <c r="D32" s="134" t="s">
        <v>13</v>
      </c>
      <c r="E32" s="136"/>
      <c r="F32" s="134" t="s">
        <v>13</v>
      </c>
      <c r="G32" s="134" t="s">
        <v>13</v>
      </c>
      <c r="H32" s="134" t="s">
        <v>13</v>
      </c>
      <c r="I32" s="134" t="s">
        <v>13</v>
      </c>
      <c r="J32" s="134" t="s">
        <v>13</v>
      </c>
      <c r="K32" s="134" t="s">
        <v>13</v>
      </c>
      <c r="L32" s="134" t="s">
        <v>13</v>
      </c>
      <c r="M32" s="134" t="s">
        <v>13</v>
      </c>
      <c r="N32" s="134" t="s">
        <v>13</v>
      </c>
    </row>
    <row r="33" spans="1:14" s="35" customFormat="1" x14ac:dyDescent="0.2">
      <c r="A33" s="141" t="s">
        <v>476</v>
      </c>
      <c r="B33" s="164">
        <f>IF(B29=0,0,B30/B29*1000)</f>
        <v>0</v>
      </c>
      <c r="C33" s="164">
        <f>IF(C29=0,0,C30/C29*1000)</f>
        <v>0</v>
      </c>
      <c r="D33" s="134" t="s">
        <v>13</v>
      </c>
      <c r="E33" s="164">
        <f>IF(E29=0,0,E30/E29*1000)</f>
        <v>0</v>
      </c>
      <c r="F33" s="134" t="s">
        <v>13</v>
      </c>
      <c r="G33" s="164">
        <f>AVERAGE(B33,C33,E33)</f>
        <v>0</v>
      </c>
      <c r="H33" s="134" t="s">
        <v>13</v>
      </c>
      <c r="I33" s="164">
        <f>G33</f>
        <v>0</v>
      </c>
      <c r="J33" s="134" t="s">
        <v>13</v>
      </c>
      <c r="K33" s="164">
        <f>I33</f>
        <v>0</v>
      </c>
      <c r="L33" s="134" t="s">
        <v>13</v>
      </c>
      <c r="M33" s="164">
        <f>K33</f>
        <v>0</v>
      </c>
      <c r="N33" s="134" t="s">
        <v>13</v>
      </c>
    </row>
    <row r="34" spans="1:14" s="35" customFormat="1" x14ac:dyDescent="0.2">
      <c r="A34" s="55" t="s">
        <v>70</v>
      </c>
      <c r="B34" s="140">
        <f>IF(B42=0,0,B43/B42)</f>
        <v>0</v>
      </c>
      <c r="C34" s="140">
        <f>IF(C42=0,0,C43/C42)</f>
        <v>0</v>
      </c>
      <c r="D34" s="164" t="s">
        <v>13</v>
      </c>
      <c r="E34" s="140">
        <f>IF(E42=0,0,E43/E42)</f>
        <v>0</v>
      </c>
      <c r="F34" s="164" t="s">
        <v>13</v>
      </c>
      <c r="G34" s="18">
        <f>IF(AVERAGE(B34,C34,E34)&gt;1,1,AVERAGE(B34,C34,E34))</f>
        <v>0</v>
      </c>
      <c r="H34" s="134" t="s">
        <v>13</v>
      </c>
      <c r="I34" s="18">
        <f>G34</f>
        <v>0</v>
      </c>
      <c r="J34" s="134" t="s">
        <v>13</v>
      </c>
      <c r="K34" s="18">
        <f>I34</f>
        <v>0</v>
      </c>
      <c r="L34" s="134" t="s">
        <v>13</v>
      </c>
      <c r="M34" s="18">
        <f>K34</f>
        <v>0</v>
      </c>
      <c r="N34" s="134" t="s">
        <v>13</v>
      </c>
    </row>
    <row r="35" spans="1:14" s="35" customFormat="1" x14ac:dyDescent="0.2">
      <c r="A35" s="65" t="s">
        <v>5</v>
      </c>
      <c r="B35" s="134" t="s">
        <v>13</v>
      </c>
      <c r="C35" s="134" t="s">
        <v>13</v>
      </c>
      <c r="D35" s="134" t="s">
        <v>13</v>
      </c>
      <c r="E35" s="134" t="s">
        <v>13</v>
      </c>
      <c r="F35" s="134" t="s">
        <v>13</v>
      </c>
      <c r="G35" s="134">
        <f>G30*G34</f>
        <v>0</v>
      </c>
      <c r="H35" s="134" t="s">
        <v>13</v>
      </c>
      <c r="I35" s="134">
        <f>I30*I34</f>
        <v>0</v>
      </c>
      <c r="J35" s="134" t="s">
        <v>13</v>
      </c>
      <c r="K35" s="134">
        <f>K30*K34</f>
        <v>0</v>
      </c>
      <c r="L35" s="134" t="s">
        <v>13</v>
      </c>
      <c r="M35" s="134">
        <f>M30*M34</f>
        <v>0</v>
      </c>
      <c r="N35" s="134" t="s">
        <v>13</v>
      </c>
    </row>
    <row r="36" spans="1:14" s="35" customFormat="1" ht="28.5" x14ac:dyDescent="0.2">
      <c r="A36" s="54" t="s">
        <v>6</v>
      </c>
      <c r="B36" s="138" t="s">
        <v>13</v>
      </c>
      <c r="C36" s="138" t="s">
        <v>13</v>
      </c>
      <c r="D36" s="138" t="s">
        <v>13</v>
      </c>
      <c r="E36" s="138" t="s">
        <v>13</v>
      </c>
      <c r="F36" s="138" t="s">
        <v>13</v>
      </c>
      <c r="G36" s="138">
        <f>G37+G38+G39+G40+G41</f>
        <v>0</v>
      </c>
      <c r="H36" s="138" t="s">
        <v>13</v>
      </c>
      <c r="I36" s="138">
        <f>I37+I38+I39+I40+I41</f>
        <v>0</v>
      </c>
      <c r="J36" s="138" t="s">
        <v>13</v>
      </c>
      <c r="K36" s="138">
        <f>K37+K38+K39+K40+K41</f>
        <v>0</v>
      </c>
      <c r="L36" s="138" t="s">
        <v>13</v>
      </c>
      <c r="M36" s="138">
        <f>M37+M38+M39+M40+M41</f>
        <v>0</v>
      </c>
      <c r="N36" s="138" t="s">
        <v>13</v>
      </c>
    </row>
    <row r="37" spans="1:14" s="35" customFormat="1" x14ac:dyDescent="0.2">
      <c r="A37" s="137" t="s">
        <v>10</v>
      </c>
      <c r="B37" s="134" t="s">
        <v>13</v>
      </c>
      <c r="C37" s="134" t="s">
        <v>13</v>
      </c>
      <c r="D37" s="134" t="s">
        <v>13</v>
      </c>
      <c r="E37" s="134" t="s">
        <v>13</v>
      </c>
      <c r="F37" s="134" t="s">
        <v>13</v>
      </c>
      <c r="G37" s="134"/>
      <c r="H37" s="134" t="s">
        <v>13</v>
      </c>
      <c r="I37" s="134"/>
      <c r="J37" s="134" t="s">
        <v>13</v>
      </c>
      <c r="K37" s="134"/>
      <c r="L37" s="134" t="s">
        <v>13</v>
      </c>
      <c r="M37" s="134"/>
      <c r="N37" s="134" t="s">
        <v>13</v>
      </c>
    </row>
    <row r="38" spans="1:14" s="35" customFormat="1" ht="30" x14ac:dyDescent="0.2">
      <c r="A38" s="137" t="s">
        <v>11</v>
      </c>
      <c r="B38" s="134" t="s">
        <v>13</v>
      </c>
      <c r="C38" s="134" t="s">
        <v>13</v>
      </c>
      <c r="D38" s="134" t="s">
        <v>13</v>
      </c>
      <c r="E38" s="134" t="s">
        <v>13</v>
      </c>
      <c r="F38" s="134" t="s">
        <v>13</v>
      </c>
      <c r="G38" s="134"/>
      <c r="H38" s="134" t="s">
        <v>13</v>
      </c>
      <c r="I38" s="134"/>
      <c r="J38" s="134" t="s">
        <v>13</v>
      </c>
      <c r="K38" s="134"/>
      <c r="L38" s="134" t="s">
        <v>13</v>
      </c>
      <c r="M38" s="134"/>
      <c r="N38" s="134" t="s">
        <v>13</v>
      </c>
    </row>
    <row r="39" spans="1:14" s="35" customFormat="1" x14ac:dyDescent="0.2">
      <c r="A39" s="137" t="s">
        <v>8</v>
      </c>
      <c r="B39" s="134" t="s">
        <v>13</v>
      </c>
      <c r="C39" s="134" t="s">
        <v>13</v>
      </c>
      <c r="D39" s="134" t="s">
        <v>13</v>
      </c>
      <c r="E39" s="134" t="s">
        <v>13</v>
      </c>
      <c r="F39" s="134" t="s">
        <v>13</v>
      </c>
      <c r="G39" s="134"/>
      <c r="H39" s="134" t="s">
        <v>13</v>
      </c>
      <c r="I39" s="134"/>
      <c r="J39" s="134" t="s">
        <v>13</v>
      </c>
      <c r="K39" s="134"/>
      <c r="L39" s="134" t="s">
        <v>13</v>
      </c>
      <c r="M39" s="134"/>
      <c r="N39" s="134" t="s">
        <v>13</v>
      </c>
    </row>
    <row r="40" spans="1:14" s="35" customFormat="1" ht="45" x14ac:dyDescent="0.2">
      <c r="A40" s="137" t="s">
        <v>475</v>
      </c>
      <c r="B40" s="134" t="s">
        <v>13</v>
      </c>
      <c r="C40" s="134" t="s">
        <v>13</v>
      </c>
      <c r="D40" s="134" t="s">
        <v>13</v>
      </c>
      <c r="E40" s="134" t="s">
        <v>13</v>
      </c>
      <c r="F40" s="134" t="s">
        <v>13</v>
      </c>
      <c r="G40" s="134"/>
      <c r="H40" s="134" t="s">
        <v>13</v>
      </c>
      <c r="I40" s="134"/>
      <c r="J40" s="134" t="s">
        <v>13</v>
      </c>
      <c r="K40" s="134"/>
      <c r="L40" s="134" t="s">
        <v>13</v>
      </c>
      <c r="M40" s="134"/>
      <c r="N40" s="134" t="s">
        <v>13</v>
      </c>
    </row>
    <row r="41" spans="1:14" s="35" customFormat="1" ht="30" x14ac:dyDescent="0.2">
      <c r="A41" s="137" t="s">
        <v>9</v>
      </c>
      <c r="B41" s="134" t="s">
        <v>13</v>
      </c>
      <c r="C41" s="134" t="s">
        <v>13</v>
      </c>
      <c r="D41" s="134" t="s">
        <v>13</v>
      </c>
      <c r="E41" s="134" t="s">
        <v>13</v>
      </c>
      <c r="F41" s="134" t="s">
        <v>13</v>
      </c>
      <c r="G41" s="134"/>
      <c r="H41" s="134" t="s">
        <v>13</v>
      </c>
      <c r="I41" s="134"/>
      <c r="J41" s="134" t="s">
        <v>13</v>
      </c>
      <c r="K41" s="134"/>
      <c r="L41" s="134" t="s">
        <v>13</v>
      </c>
      <c r="M41" s="134"/>
      <c r="N41" s="134" t="s">
        <v>13</v>
      </c>
    </row>
    <row r="42" spans="1:14" s="35" customFormat="1" x14ac:dyDescent="0.2">
      <c r="A42" s="65" t="s">
        <v>26</v>
      </c>
      <c r="B42" s="136"/>
      <c r="C42" s="136"/>
      <c r="D42" s="135">
        <f>IF(B42=0,0,C42/B42)</f>
        <v>0</v>
      </c>
      <c r="E42" s="136"/>
      <c r="F42" s="135">
        <f>IF(C42=0,0,E42/C42)</f>
        <v>0</v>
      </c>
      <c r="G42" s="134" t="s">
        <v>13</v>
      </c>
      <c r="H42" s="134" t="s">
        <v>13</v>
      </c>
      <c r="I42" s="134" t="s">
        <v>13</v>
      </c>
      <c r="J42" s="134" t="s">
        <v>13</v>
      </c>
      <c r="K42" s="134" t="s">
        <v>13</v>
      </c>
      <c r="L42" s="134" t="s">
        <v>13</v>
      </c>
      <c r="M42" s="134" t="s">
        <v>13</v>
      </c>
      <c r="N42" s="134" t="s">
        <v>13</v>
      </c>
    </row>
    <row r="43" spans="1:14" s="35" customFormat="1" x14ac:dyDescent="0.2">
      <c r="A43" s="65" t="s">
        <v>25</v>
      </c>
      <c r="B43" s="136"/>
      <c r="C43" s="136"/>
      <c r="D43" s="135">
        <f>IF(B43=0,0,C43/B43)</f>
        <v>0</v>
      </c>
      <c r="E43" s="136"/>
      <c r="F43" s="135">
        <f>IF(C43=0,0,E43/C43)</f>
        <v>0</v>
      </c>
      <c r="G43" s="134">
        <f>G35+G36</f>
        <v>0</v>
      </c>
      <c r="H43" s="135">
        <f>IF(E43=0,0,G43/E43)</f>
        <v>0</v>
      </c>
      <c r="I43" s="134">
        <f>I35+I36</f>
        <v>0</v>
      </c>
      <c r="J43" s="135">
        <f>IF(G43=0,0,I43/G43)</f>
        <v>0</v>
      </c>
      <c r="K43" s="134">
        <f>K35+K36</f>
        <v>0</v>
      </c>
      <c r="L43" s="135">
        <f>IF(I43=0,0,K43/I43)</f>
        <v>0</v>
      </c>
      <c r="M43" s="134">
        <f>M35+M36</f>
        <v>0</v>
      </c>
      <c r="N43" s="135">
        <f>IF(K43=0,0,M43/K43)</f>
        <v>0</v>
      </c>
    </row>
    <row r="44" spans="1:14" x14ac:dyDescent="0.2">
      <c r="A44" s="409" t="s">
        <v>107</v>
      </c>
      <c r="B44" s="407"/>
      <c r="C44" s="407"/>
      <c r="D44" s="130">
        <f>IF(B44=0,0,C44/B44)</f>
        <v>0</v>
      </c>
      <c r="E44" s="407"/>
      <c r="F44" s="130">
        <f>IF(C44=0,0,E44/C44)</f>
        <v>0</v>
      </c>
      <c r="G44" s="406">
        <f>ROUND(G43*G45,0)</f>
        <v>0</v>
      </c>
      <c r="H44" s="130">
        <f>IF(E44=0,0,G44/E44)</f>
        <v>0</v>
      </c>
      <c r="I44" s="406">
        <f>ROUND(I43*I45,0)</f>
        <v>0</v>
      </c>
      <c r="J44" s="130">
        <f>IF(G44=0,0,I44/G44)</f>
        <v>0</v>
      </c>
      <c r="K44" s="406">
        <f>ROUND(K43*K45,0)</f>
        <v>0</v>
      </c>
      <c r="L44" s="130">
        <f>IF(I44=0,0,K44/I44)</f>
        <v>0</v>
      </c>
      <c r="M44" s="406">
        <f>ROUND(M43*M45,0)</f>
        <v>0</v>
      </c>
      <c r="N44" s="130">
        <f>IF(K44=0,0,M44/K44)</f>
        <v>0</v>
      </c>
    </row>
    <row r="45" spans="1:14" x14ac:dyDescent="0.2">
      <c r="A45" s="65" t="s">
        <v>474</v>
      </c>
      <c r="B45" s="134" t="s">
        <v>13</v>
      </c>
      <c r="C45" s="134" t="s">
        <v>13</v>
      </c>
      <c r="D45" s="134" t="s">
        <v>13</v>
      </c>
      <c r="E45" s="134" t="s">
        <v>13</v>
      </c>
      <c r="F45" s="134" t="s">
        <v>13</v>
      </c>
      <c r="G45" s="408">
        <v>0.8</v>
      </c>
      <c r="H45" s="134" t="s">
        <v>13</v>
      </c>
      <c r="I45" s="408">
        <v>0.8</v>
      </c>
      <c r="J45" s="134" t="s">
        <v>13</v>
      </c>
      <c r="K45" s="408">
        <v>0.8</v>
      </c>
      <c r="L45" s="134" t="s">
        <v>13</v>
      </c>
      <c r="M45" s="408">
        <v>0.8</v>
      </c>
      <c r="N45" s="134" t="s">
        <v>13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7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A2" sqref="A2"/>
    </sheetView>
  </sheetViews>
  <sheetFormatPr defaultRowHeight="15.75" x14ac:dyDescent="0.2"/>
  <cols>
    <col min="1" max="1" width="45.85546875" style="36" customWidth="1"/>
    <col min="2" max="2" width="14.85546875" style="36" customWidth="1"/>
    <col min="3" max="3" width="14.7109375" style="36" customWidth="1"/>
    <col min="4" max="4" width="10.7109375" style="36" customWidth="1"/>
    <col min="5" max="5" width="14.5703125" style="52" customWidth="1"/>
    <col min="6" max="6" width="10.7109375" style="52" customWidth="1"/>
    <col min="7" max="7" width="13.28515625" style="35" customWidth="1"/>
    <col min="8" max="8" width="10.7109375" style="35" customWidth="1"/>
    <col min="9" max="9" width="14.85546875" style="53" customWidth="1"/>
    <col min="10" max="10" width="10.7109375" style="53" customWidth="1"/>
    <col min="11" max="11" width="15.85546875" style="53" customWidth="1"/>
    <col min="12" max="12" width="10.7109375" style="53" customWidth="1"/>
    <col min="13" max="13" width="15.5703125" style="53" customWidth="1"/>
    <col min="14" max="14" width="10.7109375" style="53" customWidth="1"/>
    <col min="15" max="16384" width="9.140625" style="53"/>
  </cols>
  <sheetData>
    <row r="1" spans="1:14" s="35" customFormat="1" x14ac:dyDescent="0.2">
      <c r="A1" s="533">
        <v>127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4" s="35" customFormat="1" ht="33.75" customHeight="1" x14ac:dyDescent="0.2">
      <c r="A2" s="36"/>
      <c r="B2" s="36"/>
      <c r="C2" s="36"/>
      <c r="D2" s="36"/>
      <c r="M2" s="500" t="s">
        <v>496</v>
      </c>
      <c r="N2" s="500"/>
    </row>
    <row r="3" spans="1:14" s="35" customFormat="1" ht="18.75" x14ac:dyDescent="0.2">
      <c r="A3" s="486" t="s">
        <v>495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5" customFormat="1" x14ac:dyDescent="0.2">
      <c r="A4" s="27"/>
      <c r="B4" s="27"/>
      <c r="C4" s="27"/>
      <c r="D4" s="27"/>
      <c r="E4" s="27"/>
      <c r="F4" s="27"/>
      <c r="N4" s="28" t="s">
        <v>0</v>
      </c>
    </row>
    <row r="5" spans="1:14" s="35" customFormat="1" ht="42.75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35" customFormat="1" x14ac:dyDescent="0.2">
      <c r="A6" s="133" t="s">
        <v>25</v>
      </c>
      <c r="B6" s="407">
        <f>B15+B24+B33</f>
        <v>0</v>
      </c>
      <c r="C6" s="407">
        <f>C15+C24+C33</f>
        <v>0</v>
      </c>
      <c r="D6" s="130">
        <f>IF(B6=0,0,C6/B6)</f>
        <v>0</v>
      </c>
      <c r="E6" s="407">
        <f>E15+E24+E33</f>
        <v>0</v>
      </c>
      <c r="F6" s="130">
        <f>IF(C6=0,0,E6/C6)</f>
        <v>0</v>
      </c>
      <c r="G6" s="407">
        <f>G15+G24+G33</f>
        <v>0</v>
      </c>
      <c r="H6" s="130">
        <f>IF(E6=0,0,G6/E6)</f>
        <v>0</v>
      </c>
      <c r="I6" s="407">
        <f>I15+I24+I33</f>
        <v>0</v>
      </c>
      <c r="J6" s="130">
        <f>IF(G6=0,0,I6/G6)</f>
        <v>0</v>
      </c>
      <c r="K6" s="407">
        <f>K15+K24+K33</f>
        <v>0</v>
      </c>
      <c r="L6" s="130">
        <f>IF(I6=0,0,K6/I6)</f>
        <v>0</v>
      </c>
      <c r="M6" s="407">
        <f>M15+M24+M33</f>
        <v>0</v>
      </c>
      <c r="N6" s="130">
        <f>IF(K6=0,0,M6/K6)</f>
        <v>0</v>
      </c>
    </row>
    <row r="7" spans="1:14" s="35" customFormat="1" x14ac:dyDescent="0.2">
      <c r="A7" s="54" t="s">
        <v>494</v>
      </c>
      <c r="B7" s="411"/>
      <c r="C7" s="410"/>
      <c r="D7" s="172"/>
      <c r="E7" s="410"/>
      <c r="F7" s="172"/>
      <c r="G7" s="171"/>
      <c r="H7" s="172"/>
      <c r="I7" s="171"/>
      <c r="J7" s="172"/>
      <c r="K7" s="171"/>
      <c r="L7" s="172"/>
      <c r="M7" s="171"/>
      <c r="N7" s="170"/>
    </row>
    <row r="8" spans="1:14" s="35" customFormat="1" x14ac:dyDescent="0.2">
      <c r="A8" s="65" t="s">
        <v>490</v>
      </c>
      <c r="B8" s="136"/>
      <c r="C8" s="136"/>
      <c r="D8" s="135">
        <f>IF(B8=0,0,C8/B8)</f>
        <v>0</v>
      </c>
      <c r="E8" s="136"/>
      <c r="F8" s="135">
        <f>IF(C8=0,0,E8/C8)</f>
        <v>0</v>
      </c>
      <c r="G8" s="134"/>
      <c r="H8" s="135">
        <f>IF(E8=0,0,G8/E8)</f>
        <v>0</v>
      </c>
      <c r="I8" s="134"/>
      <c r="J8" s="135">
        <f>IF(G8=0,0,I8/G8)</f>
        <v>0</v>
      </c>
      <c r="K8" s="134"/>
      <c r="L8" s="135">
        <f>IF(I8=0,0,K8/I8)</f>
        <v>0</v>
      </c>
      <c r="M8" s="134"/>
      <c r="N8" s="135">
        <f>IF(K8=0,0,M8/K8)</f>
        <v>0</v>
      </c>
    </row>
    <row r="9" spans="1:14" s="51" customFormat="1" x14ac:dyDescent="0.2">
      <c r="A9" s="420" t="s">
        <v>492</v>
      </c>
      <c r="B9" s="134">
        <f>IF(B8=0,0,(B15/B8)*1000)</f>
        <v>0</v>
      </c>
      <c r="C9" s="134">
        <f>IF(C8=0,0,(C15/C8)*1000)</f>
        <v>0</v>
      </c>
      <c r="D9" s="135">
        <f>IF(B9=0,0,C9/B9)</f>
        <v>0</v>
      </c>
      <c r="E9" s="134">
        <f>IF(E8=0,0,(E15/E8)*1000)</f>
        <v>0</v>
      </c>
      <c r="F9" s="135">
        <f>IF(C9=0,0,E9/C9)</f>
        <v>0</v>
      </c>
      <c r="G9" s="134">
        <f>AVERAGE(B9,C9,E9)</f>
        <v>0</v>
      </c>
      <c r="H9" s="135">
        <f>IF(E9=0,0,G9/E9)</f>
        <v>0</v>
      </c>
      <c r="I9" s="134">
        <f>G9</f>
        <v>0</v>
      </c>
      <c r="J9" s="135">
        <f>IF(G9=0,0,I9/G9)</f>
        <v>0</v>
      </c>
      <c r="K9" s="134">
        <f>I9</f>
        <v>0</v>
      </c>
      <c r="L9" s="135">
        <f>IF(I9=0,0,K9/I9)</f>
        <v>0</v>
      </c>
      <c r="M9" s="134">
        <f>K9</f>
        <v>0</v>
      </c>
      <c r="N9" s="135">
        <f>IF(K9=0,0,M9/K9)</f>
        <v>0</v>
      </c>
    </row>
    <row r="10" spans="1:14" s="35" customFormat="1" ht="30" x14ac:dyDescent="0.2">
      <c r="A10" s="65" t="s">
        <v>5</v>
      </c>
      <c r="B10" s="134" t="s">
        <v>13</v>
      </c>
      <c r="C10" s="134" t="s">
        <v>13</v>
      </c>
      <c r="D10" s="134" t="s">
        <v>13</v>
      </c>
      <c r="E10" s="134" t="s">
        <v>13</v>
      </c>
      <c r="F10" s="134" t="s">
        <v>13</v>
      </c>
      <c r="G10" s="134">
        <f>G8*G9/1000</f>
        <v>0</v>
      </c>
      <c r="H10" s="134" t="s">
        <v>13</v>
      </c>
      <c r="I10" s="134">
        <f>I8*I9/1000</f>
        <v>0</v>
      </c>
      <c r="J10" s="134" t="s">
        <v>13</v>
      </c>
      <c r="K10" s="134">
        <f>K8*K9/1000</f>
        <v>0</v>
      </c>
      <c r="L10" s="134" t="s">
        <v>13</v>
      </c>
      <c r="M10" s="134">
        <f>M8*M9/1000</f>
        <v>0</v>
      </c>
      <c r="N10" s="134" t="s">
        <v>13</v>
      </c>
    </row>
    <row r="11" spans="1:14" s="35" customFormat="1" ht="28.5" x14ac:dyDescent="0.2">
      <c r="A11" s="54" t="s">
        <v>6</v>
      </c>
      <c r="B11" s="138" t="s">
        <v>13</v>
      </c>
      <c r="C11" s="138" t="s">
        <v>13</v>
      </c>
      <c r="D11" s="138" t="s">
        <v>13</v>
      </c>
      <c r="E11" s="138" t="s">
        <v>13</v>
      </c>
      <c r="F11" s="138" t="s">
        <v>13</v>
      </c>
      <c r="G11" s="138">
        <f>G12+G13+G14</f>
        <v>0</v>
      </c>
      <c r="H11" s="138" t="s">
        <v>13</v>
      </c>
      <c r="I11" s="138">
        <f>I12+I13+I14</f>
        <v>0</v>
      </c>
      <c r="J11" s="138" t="s">
        <v>13</v>
      </c>
      <c r="K11" s="138">
        <f>K12+K13+K14</f>
        <v>0</v>
      </c>
      <c r="L11" s="138" t="s">
        <v>13</v>
      </c>
      <c r="M11" s="138">
        <f>M12+M13+M14</f>
        <v>0</v>
      </c>
      <c r="N11" s="138" t="s">
        <v>13</v>
      </c>
    </row>
    <row r="12" spans="1:14" s="35" customFormat="1" x14ac:dyDescent="0.2">
      <c r="A12" s="137" t="s">
        <v>97</v>
      </c>
      <c r="B12" s="134" t="s">
        <v>13</v>
      </c>
      <c r="C12" s="134" t="s">
        <v>13</v>
      </c>
      <c r="D12" s="134" t="s">
        <v>13</v>
      </c>
      <c r="E12" s="134" t="s">
        <v>13</v>
      </c>
      <c r="F12" s="134" t="s">
        <v>13</v>
      </c>
      <c r="G12" s="134"/>
      <c r="H12" s="134" t="s">
        <v>13</v>
      </c>
      <c r="I12" s="134"/>
      <c r="J12" s="134" t="s">
        <v>13</v>
      </c>
      <c r="K12" s="134"/>
      <c r="L12" s="134" t="s">
        <v>13</v>
      </c>
      <c r="M12" s="134"/>
      <c r="N12" s="134" t="s">
        <v>13</v>
      </c>
    </row>
    <row r="13" spans="1:14" s="35" customFormat="1" ht="30" x14ac:dyDescent="0.2">
      <c r="A13" s="137" t="s">
        <v>488</v>
      </c>
      <c r="B13" s="134" t="s">
        <v>13</v>
      </c>
      <c r="C13" s="134" t="s">
        <v>13</v>
      </c>
      <c r="D13" s="134" t="s">
        <v>13</v>
      </c>
      <c r="E13" s="134" t="s">
        <v>13</v>
      </c>
      <c r="F13" s="134" t="s">
        <v>13</v>
      </c>
      <c r="G13" s="134"/>
      <c r="H13" s="134" t="s">
        <v>13</v>
      </c>
      <c r="I13" s="134"/>
      <c r="J13" s="134" t="s">
        <v>13</v>
      </c>
      <c r="K13" s="134"/>
      <c r="L13" s="134" t="s">
        <v>13</v>
      </c>
      <c r="M13" s="134"/>
      <c r="N13" s="134" t="s">
        <v>13</v>
      </c>
    </row>
    <row r="14" spans="1:14" s="35" customFormat="1" ht="45" x14ac:dyDescent="0.2">
      <c r="A14" s="137" t="s">
        <v>487</v>
      </c>
      <c r="B14" s="134" t="s">
        <v>13</v>
      </c>
      <c r="C14" s="134" t="s">
        <v>13</v>
      </c>
      <c r="D14" s="134" t="s">
        <v>13</v>
      </c>
      <c r="E14" s="134" t="s">
        <v>13</v>
      </c>
      <c r="F14" s="134" t="s">
        <v>13</v>
      </c>
      <c r="G14" s="134"/>
      <c r="H14" s="134" t="s">
        <v>13</v>
      </c>
      <c r="I14" s="134"/>
      <c r="J14" s="134" t="s">
        <v>13</v>
      </c>
      <c r="K14" s="134"/>
      <c r="L14" s="134" t="s">
        <v>13</v>
      </c>
      <c r="M14" s="134"/>
      <c r="N14" s="134" t="s">
        <v>13</v>
      </c>
    </row>
    <row r="15" spans="1:14" s="35" customFormat="1" x14ac:dyDescent="0.2">
      <c r="A15" s="419" t="s">
        <v>486</v>
      </c>
      <c r="B15" s="418"/>
      <c r="C15" s="418"/>
      <c r="D15" s="416">
        <f>IF(B15=0,0,C15/B15)</f>
        <v>0</v>
      </c>
      <c r="E15" s="418"/>
      <c r="F15" s="416">
        <f>IF(C15=0,0,E15/C15)</f>
        <v>0</v>
      </c>
      <c r="G15" s="417">
        <f>ROUND(G10+G11,0)</f>
        <v>0</v>
      </c>
      <c r="H15" s="416">
        <f>IF(E15=0,0,G15/E15)</f>
        <v>0</v>
      </c>
      <c r="I15" s="417">
        <f>ROUND(I10+I11,0)</f>
        <v>0</v>
      </c>
      <c r="J15" s="416">
        <f>IF(G15=0,0,I15/G15)</f>
        <v>0</v>
      </c>
      <c r="K15" s="417">
        <f>ROUND(K10+K11,0)</f>
        <v>0</v>
      </c>
      <c r="L15" s="416">
        <f>IF(I15=0,0,K15/I15)</f>
        <v>0</v>
      </c>
      <c r="M15" s="417">
        <f>ROUND(M10+M11,0)</f>
        <v>0</v>
      </c>
      <c r="N15" s="416">
        <f>IF(K15=0,0,M15/K15)</f>
        <v>0</v>
      </c>
    </row>
    <row r="16" spans="1:14" s="35" customFormat="1" x14ac:dyDescent="0.2">
      <c r="A16" s="54" t="s">
        <v>493</v>
      </c>
      <c r="B16" s="411"/>
      <c r="C16" s="410"/>
      <c r="D16" s="172"/>
      <c r="E16" s="410"/>
      <c r="F16" s="172"/>
      <c r="G16" s="171"/>
      <c r="H16" s="172"/>
      <c r="I16" s="171"/>
      <c r="J16" s="172"/>
      <c r="K16" s="171"/>
      <c r="L16" s="172"/>
      <c r="M16" s="171"/>
      <c r="N16" s="170"/>
    </row>
    <row r="17" spans="1:14" s="35" customFormat="1" x14ac:dyDescent="0.2">
      <c r="A17" s="65" t="s">
        <v>490</v>
      </c>
      <c r="B17" s="136"/>
      <c r="C17" s="136"/>
      <c r="D17" s="135">
        <f>IF(B17=0,0,C17/B17)</f>
        <v>0</v>
      </c>
      <c r="E17" s="136"/>
      <c r="F17" s="135">
        <f>IF(C17=0,0,E17/C17)</f>
        <v>0</v>
      </c>
      <c r="G17" s="134"/>
      <c r="H17" s="135">
        <f>IF(E17=0,0,G17/E17)</f>
        <v>0</v>
      </c>
      <c r="I17" s="134"/>
      <c r="J17" s="135">
        <f>IF(G17=0,0,I17/G17)</f>
        <v>0</v>
      </c>
      <c r="K17" s="134"/>
      <c r="L17" s="135">
        <f>IF(I17=0,0,K17/I17)</f>
        <v>0</v>
      </c>
      <c r="M17" s="134"/>
      <c r="N17" s="135">
        <f>IF(K17=0,0,M17/K17)</f>
        <v>0</v>
      </c>
    </row>
    <row r="18" spans="1:14" s="35" customFormat="1" x14ac:dyDescent="0.2">
      <c r="A18" s="420" t="s">
        <v>492</v>
      </c>
      <c r="B18" s="134">
        <f>IF(B17=0,0,(B24/B17)*1000)</f>
        <v>0</v>
      </c>
      <c r="C18" s="134">
        <f>IF(C17=0,0,(C24/C17)*1000)</f>
        <v>0</v>
      </c>
      <c r="D18" s="135">
        <f>IF(B18=0,0,C18/B18)</f>
        <v>0</v>
      </c>
      <c r="E18" s="134">
        <f>IF(E17=0,0,(E24/E17)*1000)</f>
        <v>0</v>
      </c>
      <c r="F18" s="135">
        <f>IF(C18=0,0,E18/C18)</f>
        <v>0</v>
      </c>
      <c r="G18" s="134">
        <f>AVERAGE(B18,C18,E18)</f>
        <v>0</v>
      </c>
      <c r="H18" s="135">
        <f>IF(E18=0,0,G18/E18)</f>
        <v>0</v>
      </c>
      <c r="I18" s="134">
        <f>G18</f>
        <v>0</v>
      </c>
      <c r="J18" s="135">
        <f>IF(G18=0,0,I18/G18)</f>
        <v>0</v>
      </c>
      <c r="K18" s="134">
        <f>I18</f>
        <v>0</v>
      </c>
      <c r="L18" s="135">
        <f>IF(I18=0,0,K18/I18)</f>
        <v>0</v>
      </c>
      <c r="M18" s="134">
        <f>K18</f>
        <v>0</v>
      </c>
      <c r="N18" s="135">
        <f>IF(K18=0,0,M18/K18)</f>
        <v>0</v>
      </c>
    </row>
    <row r="19" spans="1:14" s="35" customFormat="1" ht="30" x14ac:dyDescent="0.2">
      <c r="A19" s="65" t="s">
        <v>5</v>
      </c>
      <c r="B19" s="134" t="s">
        <v>13</v>
      </c>
      <c r="C19" s="134" t="s">
        <v>13</v>
      </c>
      <c r="D19" s="134" t="s">
        <v>13</v>
      </c>
      <c r="E19" s="134" t="s">
        <v>13</v>
      </c>
      <c r="F19" s="134" t="s">
        <v>13</v>
      </c>
      <c r="G19" s="134">
        <f>G17*G18/1000</f>
        <v>0</v>
      </c>
      <c r="H19" s="134" t="s">
        <v>13</v>
      </c>
      <c r="I19" s="134">
        <f>I17*I18/1000</f>
        <v>0</v>
      </c>
      <c r="J19" s="134" t="s">
        <v>13</v>
      </c>
      <c r="K19" s="134">
        <f>K17*K18/1000</f>
        <v>0</v>
      </c>
      <c r="L19" s="134" t="s">
        <v>13</v>
      </c>
      <c r="M19" s="134">
        <f>M17*M18/1000</f>
        <v>0</v>
      </c>
      <c r="N19" s="134" t="s">
        <v>13</v>
      </c>
    </row>
    <row r="20" spans="1:14" s="35" customFormat="1" ht="28.5" x14ac:dyDescent="0.2">
      <c r="A20" s="54" t="s">
        <v>6</v>
      </c>
      <c r="B20" s="138" t="s">
        <v>13</v>
      </c>
      <c r="C20" s="138" t="s">
        <v>13</v>
      </c>
      <c r="D20" s="138" t="s">
        <v>13</v>
      </c>
      <c r="E20" s="138" t="s">
        <v>13</v>
      </c>
      <c r="F20" s="138" t="s">
        <v>13</v>
      </c>
      <c r="G20" s="138">
        <f>G21+G22+G23</f>
        <v>0</v>
      </c>
      <c r="H20" s="138" t="s">
        <v>13</v>
      </c>
      <c r="I20" s="138">
        <f>I21+I22+I23</f>
        <v>0</v>
      </c>
      <c r="J20" s="138" t="s">
        <v>13</v>
      </c>
      <c r="K20" s="138">
        <f>K21+K22+K23</f>
        <v>0</v>
      </c>
      <c r="L20" s="138" t="s">
        <v>13</v>
      </c>
      <c r="M20" s="138">
        <f>M21+M22+M23</f>
        <v>0</v>
      </c>
      <c r="N20" s="138" t="s">
        <v>13</v>
      </c>
    </row>
    <row r="21" spans="1:14" s="35" customFormat="1" x14ac:dyDescent="0.2">
      <c r="A21" s="137" t="s">
        <v>97</v>
      </c>
      <c r="B21" s="134" t="s">
        <v>13</v>
      </c>
      <c r="C21" s="134" t="s">
        <v>13</v>
      </c>
      <c r="D21" s="134" t="s">
        <v>13</v>
      </c>
      <c r="E21" s="134" t="s">
        <v>13</v>
      </c>
      <c r="F21" s="134" t="s">
        <v>13</v>
      </c>
      <c r="G21" s="134"/>
      <c r="H21" s="134" t="s">
        <v>13</v>
      </c>
      <c r="I21" s="134"/>
      <c r="J21" s="134" t="s">
        <v>13</v>
      </c>
      <c r="K21" s="134"/>
      <c r="L21" s="134" t="s">
        <v>13</v>
      </c>
      <c r="M21" s="134"/>
      <c r="N21" s="134" t="s">
        <v>13</v>
      </c>
    </row>
    <row r="22" spans="1:14" s="35" customFormat="1" ht="30" x14ac:dyDescent="0.2">
      <c r="A22" s="137" t="s">
        <v>488</v>
      </c>
      <c r="B22" s="134" t="s">
        <v>13</v>
      </c>
      <c r="C22" s="134" t="s">
        <v>13</v>
      </c>
      <c r="D22" s="134" t="s">
        <v>13</v>
      </c>
      <c r="E22" s="134" t="s">
        <v>13</v>
      </c>
      <c r="F22" s="134" t="s">
        <v>13</v>
      </c>
      <c r="G22" s="134"/>
      <c r="H22" s="134" t="s">
        <v>13</v>
      </c>
      <c r="I22" s="134"/>
      <c r="J22" s="134" t="s">
        <v>13</v>
      </c>
      <c r="K22" s="134"/>
      <c r="L22" s="134" t="s">
        <v>13</v>
      </c>
      <c r="M22" s="134"/>
      <c r="N22" s="134" t="s">
        <v>13</v>
      </c>
    </row>
    <row r="23" spans="1:14" s="35" customFormat="1" ht="34.5" customHeight="1" x14ac:dyDescent="0.2">
      <c r="A23" s="137" t="s">
        <v>487</v>
      </c>
      <c r="B23" s="134" t="s">
        <v>13</v>
      </c>
      <c r="C23" s="134" t="s">
        <v>13</v>
      </c>
      <c r="D23" s="134" t="s">
        <v>13</v>
      </c>
      <c r="E23" s="134" t="s">
        <v>13</v>
      </c>
      <c r="F23" s="134" t="s">
        <v>13</v>
      </c>
      <c r="G23" s="134"/>
      <c r="H23" s="134" t="s">
        <v>13</v>
      </c>
      <c r="I23" s="134"/>
      <c r="J23" s="134" t="s">
        <v>13</v>
      </c>
      <c r="K23" s="134"/>
      <c r="L23" s="134" t="s">
        <v>13</v>
      </c>
      <c r="M23" s="134"/>
      <c r="N23" s="134" t="s">
        <v>13</v>
      </c>
    </row>
    <row r="24" spans="1:14" s="35" customFormat="1" x14ac:dyDescent="0.2">
      <c r="A24" s="419" t="s">
        <v>486</v>
      </c>
      <c r="B24" s="418"/>
      <c r="C24" s="418"/>
      <c r="D24" s="416">
        <f>IF(B24=0,0,C24/B24)</f>
        <v>0</v>
      </c>
      <c r="E24" s="418"/>
      <c r="F24" s="416">
        <f>IF(C24=0,0,E24/C24)</f>
        <v>0</v>
      </c>
      <c r="G24" s="417">
        <f>ROUND(G19+G20,0)</f>
        <v>0</v>
      </c>
      <c r="H24" s="416">
        <f>IF(E24=0,0,G24/E24)</f>
        <v>0</v>
      </c>
      <c r="I24" s="417">
        <f>ROUND(I19+I20,0)</f>
        <v>0</v>
      </c>
      <c r="J24" s="416">
        <f>IF(G24=0,0,I24/G24)</f>
        <v>0</v>
      </c>
      <c r="K24" s="417">
        <f>ROUND(K19+K20,0)</f>
        <v>0</v>
      </c>
      <c r="L24" s="416">
        <f>IF(I24=0,0,K24/I24)</f>
        <v>0</v>
      </c>
      <c r="M24" s="417">
        <f>ROUND(M19+M20,0)</f>
        <v>0</v>
      </c>
      <c r="N24" s="416">
        <f>IF(K24=0,0,M24/K24)</f>
        <v>0</v>
      </c>
    </row>
    <row r="25" spans="1:14" x14ac:dyDescent="0.2">
      <c r="A25" s="54" t="s">
        <v>491</v>
      </c>
      <c r="B25" s="411"/>
      <c r="C25" s="410"/>
      <c r="D25" s="172"/>
      <c r="E25" s="410"/>
      <c r="F25" s="172"/>
      <c r="G25" s="171"/>
      <c r="H25" s="172"/>
      <c r="I25" s="171"/>
      <c r="J25" s="172"/>
      <c r="K25" s="171"/>
      <c r="L25" s="172"/>
      <c r="M25" s="171"/>
      <c r="N25" s="170"/>
    </row>
    <row r="26" spans="1:14" x14ac:dyDescent="0.2">
      <c r="A26" s="65" t="s">
        <v>490</v>
      </c>
      <c r="B26" s="136">
        <f>ROUND((B33*1000)/100,0)</f>
        <v>0</v>
      </c>
      <c r="C26" s="136">
        <f>ROUND((C33*1000)/100,0)</f>
        <v>0</v>
      </c>
      <c r="D26" s="135">
        <f>IF(B26=0,0,C26/B26)</f>
        <v>0</v>
      </c>
      <c r="E26" s="136">
        <f>ROUND((E33*1000)/100,0)</f>
        <v>0</v>
      </c>
      <c r="F26" s="135">
        <f>IF(C26=0,0,E26/C26)</f>
        <v>0</v>
      </c>
      <c r="G26" s="134"/>
      <c r="H26" s="135">
        <f>IF(E26=0,0,G26/E26)</f>
        <v>0</v>
      </c>
      <c r="I26" s="134"/>
      <c r="J26" s="135">
        <f>IF(G26=0,0,I26/G26)</f>
        <v>0</v>
      </c>
      <c r="K26" s="134"/>
      <c r="L26" s="135">
        <f>IF(I26=0,0,K26/I26)</f>
        <v>0</v>
      </c>
      <c r="M26" s="134"/>
      <c r="N26" s="135">
        <f>IF(K26=0,0,M26/K26)</f>
        <v>0</v>
      </c>
    </row>
    <row r="27" spans="1:14" x14ac:dyDescent="0.2">
      <c r="A27" s="420" t="s">
        <v>489</v>
      </c>
      <c r="B27" s="134">
        <v>300</v>
      </c>
      <c r="C27" s="134">
        <v>300</v>
      </c>
      <c r="D27" s="135">
        <f>IF(B27=0,0,C27/B27)</f>
        <v>1</v>
      </c>
      <c r="E27" s="134">
        <v>300</v>
      </c>
      <c r="F27" s="135">
        <f>IF(C27=0,0,E27/C27)</f>
        <v>1</v>
      </c>
      <c r="G27" s="134">
        <v>300</v>
      </c>
      <c r="H27" s="135">
        <f>IF(E27=0,0,G27/E27)</f>
        <v>1</v>
      </c>
      <c r="I27" s="134">
        <v>300</v>
      </c>
      <c r="J27" s="135">
        <f>IF(G27=0,0,I27/G27)</f>
        <v>1</v>
      </c>
      <c r="K27" s="134">
        <v>300</v>
      </c>
      <c r="L27" s="135">
        <f>IF(I27=0,0,K27/I27)</f>
        <v>1</v>
      </c>
      <c r="M27" s="134">
        <v>300</v>
      </c>
      <c r="N27" s="135">
        <f>IF(K27=0,0,M27/K27)</f>
        <v>1</v>
      </c>
    </row>
    <row r="28" spans="1:14" ht="30" x14ac:dyDescent="0.2">
      <c r="A28" s="65" t="s">
        <v>5</v>
      </c>
      <c r="B28" s="134" t="s">
        <v>13</v>
      </c>
      <c r="C28" s="134" t="s">
        <v>13</v>
      </c>
      <c r="D28" s="134" t="s">
        <v>13</v>
      </c>
      <c r="E28" s="134" t="s">
        <v>13</v>
      </c>
      <c r="F28" s="134" t="s">
        <v>13</v>
      </c>
      <c r="G28" s="134">
        <f>G26*G27/1000</f>
        <v>0</v>
      </c>
      <c r="H28" s="134" t="s">
        <v>13</v>
      </c>
      <c r="I28" s="134">
        <f>I26*I27/1000</f>
        <v>0</v>
      </c>
      <c r="J28" s="134" t="s">
        <v>13</v>
      </c>
      <c r="K28" s="134">
        <f>K26*K27/1000</f>
        <v>0</v>
      </c>
      <c r="L28" s="134" t="s">
        <v>13</v>
      </c>
      <c r="M28" s="134">
        <f>M26*M27/1000</f>
        <v>0</v>
      </c>
      <c r="N28" s="134" t="s">
        <v>13</v>
      </c>
    </row>
    <row r="29" spans="1:14" ht="28.5" x14ac:dyDescent="0.2">
      <c r="A29" s="54" t="s">
        <v>6</v>
      </c>
      <c r="B29" s="138" t="s">
        <v>13</v>
      </c>
      <c r="C29" s="138" t="s">
        <v>13</v>
      </c>
      <c r="D29" s="138" t="s">
        <v>13</v>
      </c>
      <c r="E29" s="138" t="s">
        <v>13</v>
      </c>
      <c r="F29" s="138" t="s">
        <v>13</v>
      </c>
      <c r="G29" s="138">
        <f>G30+G31+G32</f>
        <v>0</v>
      </c>
      <c r="H29" s="138" t="s">
        <v>13</v>
      </c>
      <c r="I29" s="138">
        <f>I30+I31+I32</f>
        <v>0</v>
      </c>
      <c r="J29" s="138" t="s">
        <v>13</v>
      </c>
      <c r="K29" s="138">
        <f>K30+K31+K32</f>
        <v>0</v>
      </c>
      <c r="L29" s="138" t="s">
        <v>13</v>
      </c>
      <c r="M29" s="138">
        <f>M30+M31+M32</f>
        <v>0</v>
      </c>
      <c r="N29" s="138" t="s">
        <v>13</v>
      </c>
    </row>
    <row r="30" spans="1:14" x14ac:dyDescent="0.2">
      <c r="A30" s="137" t="s">
        <v>97</v>
      </c>
      <c r="B30" s="134" t="s">
        <v>13</v>
      </c>
      <c r="C30" s="134" t="s">
        <v>13</v>
      </c>
      <c r="D30" s="134" t="s">
        <v>13</v>
      </c>
      <c r="E30" s="134" t="s">
        <v>13</v>
      </c>
      <c r="F30" s="134" t="s">
        <v>13</v>
      </c>
      <c r="G30" s="134"/>
      <c r="H30" s="134" t="s">
        <v>13</v>
      </c>
      <c r="I30" s="134"/>
      <c r="J30" s="134" t="s">
        <v>13</v>
      </c>
      <c r="K30" s="134"/>
      <c r="L30" s="134" t="s">
        <v>13</v>
      </c>
      <c r="M30" s="134"/>
      <c r="N30" s="134" t="s">
        <v>13</v>
      </c>
    </row>
    <row r="31" spans="1:14" ht="30" x14ac:dyDescent="0.2">
      <c r="A31" s="137" t="s">
        <v>488</v>
      </c>
      <c r="B31" s="134" t="s">
        <v>13</v>
      </c>
      <c r="C31" s="134" t="s">
        <v>13</v>
      </c>
      <c r="D31" s="134" t="s">
        <v>13</v>
      </c>
      <c r="E31" s="134" t="s">
        <v>13</v>
      </c>
      <c r="F31" s="134" t="s">
        <v>13</v>
      </c>
      <c r="G31" s="134"/>
      <c r="H31" s="134" t="s">
        <v>13</v>
      </c>
      <c r="I31" s="134"/>
      <c r="J31" s="134" t="s">
        <v>13</v>
      </c>
      <c r="K31" s="134"/>
      <c r="L31" s="134" t="s">
        <v>13</v>
      </c>
      <c r="M31" s="134"/>
      <c r="N31" s="134" t="s">
        <v>13</v>
      </c>
    </row>
    <row r="32" spans="1:14" ht="32.25" customHeight="1" x14ac:dyDescent="0.2">
      <c r="A32" s="137" t="s">
        <v>487</v>
      </c>
      <c r="B32" s="134" t="s">
        <v>13</v>
      </c>
      <c r="C32" s="134" t="s">
        <v>13</v>
      </c>
      <c r="D32" s="134" t="s">
        <v>13</v>
      </c>
      <c r="E32" s="134" t="s">
        <v>13</v>
      </c>
      <c r="F32" s="134" t="s">
        <v>13</v>
      </c>
      <c r="G32" s="134"/>
      <c r="H32" s="134" t="s">
        <v>13</v>
      </c>
      <c r="I32" s="134"/>
      <c r="J32" s="134" t="s">
        <v>13</v>
      </c>
      <c r="K32" s="134"/>
      <c r="L32" s="134" t="s">
        <v>13</v>
      </c>
      <c r="M32" s="134"/>
      <c r="N32" s="134" t="s">
        <v>13</v>
      </c>
    </row>
    <row r="33" spans="1:14" x14ac:dyDescent="0.2">
      <c r="A33" s="419" t="s">
        <v>486</v>
      </c>
      <c r="B33" s="418"/>
      <c r="C33" s="418"/>
      <c r="D33" s="416">
        <f>IF(B33=0,0,C33/B33)</f>
        <v>0</v>
      </c>
      <c r="E33" s="418"/>
      <c r="F33" s="416">
        <f>IF(C33=0,0,E33/C33)</f>
        <v>0</v>
      </c>
      <c r="G33" s="417">
        <f>ROUND(G28+G29,0)</f>
        <v>0</v>
      </c>
      <c r="H33" s="416">
        <f>IF(E33=0,0,G33/E33)</f>
        <v>0</v>
      </c>
      <c r="I33" s="417">
        <f>ROUND(I28+I29,0)</f>
        <v>0</v>
      </c>
      <c r="J33" s="416">
        <f>IF(G33=0,0,I33/G33)</f>
        <v>0</v>
      </c>
      <c r="K33" s="417">
        <f>ROUND(K28+K29,0)</f>
        <v>0</v>
      </c>
      <c r="L33" s="416">
        <f>IF(I33=0,0,K33/I33)</f>
        <v>0</v>
      </c>
      <c r="M33" s="417">
        <f>ROUND(M28+M29,0)</f>
        <v>0</v>
      </c>
      <c r="N33" s="416">
        <f>IF(K33=0,0,M33/K33)</f>
        <v>0</v>
      </c>
    </row>
    <row r="35" spans="1:14" x14ac:dyDescent="0.2">
      <c r="A35" s="52" t="s">
        <v>485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A17" sqref="A17"/>
    </sheetView>
  </sheetViews>
  <sheetFormatPr defaultRowHeight="15.75" x14ac:dyDescent="0.2"/>
  <cols>
    <col min="1" max="1" width="45.85546875" style="36" customWidth="1"/>
    <col min="2" max="2" width="14.85546875" style="36" customWidth="1"/>
    <col min="3" max="3" width="14.7109375" style="36" customWidth="1"/>
    <col min="4" max="4" width="10.7109375" style="36" customWidth="1"/>
    <col min="5" max="5" width="14.5703125" style="52" customWidth="1"/>
    <col min="6" max="6" width="10.7109375" style="52" customWidth="1"/>
    <col min="7" max="7" width="13.28515625" style="35" customWidth="1"/>
    <col min="8" max="8" width="10.7109375" style="35" customWidth="1"/>
    <col min="9" max="9" width="14.85546875" style="53" customWidth="1"/>
    <col min="10" max="10" width="10.7109375" style="53" customWidth="1"/>
    <col min="11" max="11" width="15.85546875" style="53" customWidth="1"/>
    <col min="12" max="12" width="10.7109375" style="53" customWidth="1"/>
    <col min="13" max="13" width="15.5703125" style="53" customWidth="1"/>
    <col min="14" max="14" width="10.7109375" style="53" customWidth="1"/>
    <col min="15" max="16384" width="9.140625" style="53"/>
  </cols>
  <sheetData>
    <row r="1" spans="1:14" s="35" customFormat="1" x14ac:dyDescent="0.2">
      <c r="A1" s="533">
        <v>128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4" s="35" customFormat="1" ht="33.75" customHeight="1" x14ac:dyDescent="0.2">
      <c r="A2" s="36"/>
      <c r="B2" s="36"/>
      <c r="C2" s="36"/>
      <c r="D2" s="36"/>
      <c r="M2" s="500" t="s">
        <v>507</v>
      </c>
      <c r="N2" s="500"/>
    </row>
    <row r="3" spans="1:14" s="35" customFormat="1" ht="18.75" x14ac:dyDescent="0.2">
      <c r="A3" s="486" t="s">
        <v>506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5" customFormat="1" x14ac:dyDescent="0.2">
      <c r="A4" s="27"/>
      <c r="B4" s="27"/>
      <c r="C4" s="27"/>
      <c r="D4" s="27"/>
      <c r="E4" s="27"/>
      <c r="F4" s="27"/>
      <c r="N4" s="28" t="s">
        <v>0</v>
      </c>
    </row>
    <row r="5" spans="1:14" s="35" customFormat="1" ht="42.75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35" customFormat="1" x14ac:dyDescent="0.2">
      <c r="A6" s="133" t="s">
        <v>25</v>
      </c>
      <c r="B6" s="407">
        <f>B15+B24</f>
        <v>0</v>
      </c>
      <c r="C6" s="407">
        <f>C15+C24</f>
        <v>0</v>
      </c>
      <c r="D6" s="130">
        <f>IF(B6=0,0,C6/B6)</f>
        <v>0</v>
      </c>
      <c r="E6" s="407">
        <f>E15+E24</f>
        <v>0</v>
      </c>
      <c r="F6" s="130">
        <f>IF(C6=0,0,E6/C6)</f>
        <v>0</v>
      </c>
      <c r="G6" s="407">
        <f>G15+G24</f>
        <v>0</v>
      </c>
      <c r="H6" s="130">
        <f>IF(E6=0,0,G6/E6)</f>
        <v>0</v>
      </c>
      <c r="I6" s="407">
        <f>I15+I24</f>
        <v>0</v>
      </c>
      <c r="J6" s="130">
        <f>IF(G6=0,0,I6/G6)</f>
        <v>0</v>
      </c>
      <c r="K6" s="407">
        <f>K15+K24</f>
        <v>0</v>
      </c>
      <c r="L6" s="130">
        <f>IF(I6=0,0,K6/I6)</f>
        <v>0</v>
      </c>
      <c r="M6" s="407">
        <f>M15+M24</f>
        <v>0</v>
      </c>
      <c r="N6" s="130">
        <f>IF(K6=0,0,M6/K6)</f>
        <v>0</v>
      </c>
    </row>
    <row r="7" spans="1:14" s="35" customFormat="1" x14ac:dyDescent="0.2">
      <c r="A7" s="54" t="s">
        <v>505</v>
      </c>
      <c r="B7" s="411"/>
      <c r="C7" s="410"/>
      <c r="D7" s="172"/>
      <c r="E7" s="410"/>
      <c r="F7" s="172"/>
      <c r="G7" s="171"/>
      <c r="H7" s="172"/>
      <c r="I7" s="171"/>
      <c r="J7" s="172"/>
      <c r="K7" s="171"/>
      <c r="L7" s="172"/>
      <c r="M7" s="171"/>
      <c r="N7" s="170"/>
    </row>
    <row r="8" spans="1:14" s="35" customFormat="1" ht="45" x14ac:dyDescent="0.2">
      <c r="A8" s="65" t="s">
        <v>504</v>
      </c>
      <c r="B8" s="136"/>
      <c r="C8" s="136"/>
      <c r="D8" s="135">
        <f>IF(B8=0,0,C8/B8)</f>
        <v>0</v>
      </c>
      <c r="E8" s="136"/>
      <c r="F8" s="135">
        <f>IF(C8=0,0,E8/C8)</f>
        <v>0</v>
      </c>
      <c r="G8" s="134"/>
      <c r="H8" s="135">
        <f>IF(E8=0,0,G8/E8)</f>
        <v>0</v>
      </c>
      <c r="I8" s="134"/>
      <c r="J8" s="135">
        <f>IF(G8=0,0,I8/G8)</f>
        <v>0</v>
      </c>
      <c r="K8" s="134"/>
      <c r="L8" s="135">
        <f>IF(I8=0,0,K8/I8)</f>
        <v>0</v>
      </c>
      <c r="M8" s="134"/>
      <c r="N8" s="135">
        <f>IF(K8=0,0,M8/K8)</f>
        <v>0</v>
      </c>
    </row>
    <row r="9" spans="1:14" s="51" customFormat="1" ht="30" x14ac:dyDescent="0.2">
      <c r="A9" s="420" t="s">
        <v>503</v>
      </c>
      <c r="B9" s="134">
        <f>IF(B8=0,0,(B15/B8)*1000)</f>
        <v>0</v>
      </c>
      <c r="C9" s="134">
        <f>IF(C8=0,0,(C15/C8)*1000)</f>
        <v>0</v>
      </c>
      <c r="D9" s="135">
        <f>IF(B9=0,0,C9/B9)</f>
        <v>0</v>
      </c>
      <c r="E9" s="134">
        <f>IF(E8=0,0,(E15/E8)*1000)</f>
        <v>0</v>
      </c>
      <c r="F9" s="135">
        <f>IF(C9=0,0,E9/C9)</f>
        <v>0</v>
      </c>
      <c r="G9" s="134">
        <f>AVERAGE(B9,C9,E9)</f>
        <v>0</v>
      </c>
      <c r="H9" s="135">
        <f>IF(E9=0,0,G9/E9)</f>
        <v>0</v>
      </c>
      <c r="I9" s="134">
        <f>G9</f>
        <v>0</v>
      </c>
      <c r="J9" s="135">
        <f>IF(G9=0,0,I9/G9)</f>
        <v>0</v>
      </c>
      <c r="K9" s="134">
        <f>I9</f>
        <v>0</v>
      </c>
      <c r="L9" s="135">
        <f>IF(I9=0,0,K9/I9)</f>
        <v>0</v>
      </c>
      <c r="M9" s="134">
        <f>K9</f>
        <v>0</v>
      </c>
      <c r="N9" s="135">
        <f>IF(K9=0,0,M9/K9)</f>
        <v>0</v>
      </c>
    </row>
    <row r="10" spans="1:14" s="35" customFormat="1" ht="30" x14ac:dyDescent="0.2">
      <c r="A10" s="65" t="s">
        <v>5</v>
      </c>
      <c r="B10" s="134" t="s">
        <v>13</v>
      </c>
      <c r="C10" s="134" t="s">
        <v>13</v>
      </c>
      <c r="D10" s="134" t="s">
        <v>13</v>
      </c>
      <c r="E10" s="134" t="s">
        <v>13</v>
      </c>
      <c r="F10" s="134" t="s">
        <v>13</v>
      </c>
      <c r="G10" s="134">
        <f>G8*G9/1000</f>
        <v>0</v>
      </c>
      <c r="H10" s="134" t="s">
        <v>13</v>
      </c>
      <c r="I10" s="134">
        <f>I8*I9/1000</f>
        <v>0</v>
      </c>
      <c r="J10" s="134" t="s">
        <v>13</v>
      </c>
      <c r="K10" s="134">
        <f>K8*K9/1000</f>
        <v>0</v>
      </c>
      <c r="L10" s="134" t="s">
        <v>13</v>
      </c>
      <c r="M10" s="134">
        <f>M8*M9/1000</f>
        <v>0</v>
      </c>
      <c r="N10" s="134" t="s">
        <v>13</v>
      </c>
    </row>
    <row r="11" spans="1:14" s="35" customFormat="1" ht="28.5" x14ac:dyDescent="0.2">
      <c r="A11" s="54" t="s">
        <v>6</v>
      </c>
      <c r="B11" s="138" t="s">
        <v>13</v>
      </c>
      <c r="C11" s="138" t="s">
        <v>13</v>
      </c>
      <c r="D11" s="138" t="s">
        <v>13</v>
      </c>
      <c r="E11" s="138" t="s">
        <v>13</v>
      </c>
      <c r="F11" s="138" t="s">
        <v>13</v>
      </c>
      <c r="G11" s="138">
        <f>G12+G13+G14</f>
        <v>0</v>
      </c>
      <c r="H11" s="138" t="s">
        <v>13</v>
      </c>
      <c r="I11" s="138">
        <f>I12+I13+I14</f>
        <v>0</v>
      </c>
      <c r="J11" s="138" t="s">
        <v>13</v>
      </c>
      <c r="K11" s="138">
        <f>K12+K13+K14</f>
        <v>0</v>
      </c>
      <c r="L11" s="138" t="s">
        <v>13</v>
      </c>
      <c r="M11" s="138">
        <f>M12+M13+M14</f>
        <v>0</v>
      </c>
      <c r="N11" s="138" t="s">
        <v>13</v>
      </c>
    </row>
    <row r="12" spans="1:14" s="35" customFormat="1" x14ac:dyDescent="0.2">
      <c r="A12" s="137" t="s">
        <v>97</v>
      </c>
      <c r="B12" s="134" t="s">
        <v>13</v>
      </c>
      <c r="C12" s="134" t="s">
        <v>13</v>
      </c>
      <c r="D12" s="134" t="s">
        <v>13</v>
      </c>
      <c r="E12" s="134" t="s">
        <v>13</v>
      </c>
      <c r="F12" s="134" t="s">
        <v>13</v>
      </c>
      <c r="G12" s="134"/>
      <c r="H12" s="134" t="s">
        <v>13</v>
      </c>
      <c r="I12" s="134"/>
      <c r="J12" s="134" t="s">
        <v>13</v>
      </c>
      <c r="K12" s="134"/>
      <c r="L12" s="134" t="s">
        <v>13</v>
      </c>
      <c r="M12" s="134"/>
      <c r="N12" s="134" t="s">
        <v>13</v>
      </c>
    </row>
    <row r="13" spans="1:14" s="35" customFormat="1" x14ac:dyDescent="0.2">
      <c r="A13" s="137" t="s">
        <v>499</v>
      </c>
      <c r="B13" s="134" t="s">
        <v>13</v>
      </c>
      <c r="C13" s="134" t="s">
        <v>13</v>
      </c>
      <c r="D13" s="134" t="s">
        <v>13</v>
      </c>
      <c r="E13" s="134" t="s">
        <v>13</v>
      </c>
      <c r="F13" s="134" t="s">
        <v>13</v>
      </c>
      <c r="G13" s="134"/>
      <c r="H13" s="134" t="s">
        <v>13</v>
      </c>
      <c r="I13" s="134"/>
      <c r="J13" s="134" t="s">
        <v>13</v>
      </c>
      <c r="K13" s="134"/>
      <c r="L13" s="134" t="s">
        <v>13</v>
      </c>
      <c r="M13" s="134"/>
      <c r="N13" s="134" t="s">
        <v>13</v>
      </c>
    </row>
    <row r="14" spans="1:14" s="35" customFormat="1" ht="30" x14ac:dyDescent="0.2">
      <c r="A14" s="137" t="s">
        <v>498</v>
      </c>
      <c r="B14" s="134" t="s">
        <v>13</v>
      </c>
      <c r="C14" s="134" t="s">
        <v>13</v>
      </c>
      <c r="D14" s="134" t="s">
        <v>13</v>
      </c>
      <c r="E14" s="134" t="s">
        <v>13</v>
      </c>
      <c r="F14" s="134" t="s">
        <v>13</v>
      </c>
      <c r="G14" s="134"/>
      <c r="H14" s="134" t="s">
        <v>13</v>
      </c>
      <c r="I14" s="134"/>
      <c r="J14" s="134" t="s">
        <v>13</v>
      </c>
      <c r="K14" s="134"/>
      <c r="L14" s="134" t="s">
        <v>13</v>
      </c>
      <c r="M14" s="134"/>
      <c r="N14" s="134" t="s">
        <v>13</v>
      </c>
    </row>
    <row r="15" spans="1:14" s="35" customFormat="1" x14ac:dyDescent="0.2">
      <c r="A15" s="419" t="s">
        <v>486</v>
      </c>
      <c r="B15" s="418"/>
      <c r="C15" s="418"/>
      <c r="D15" s="416">
        <f>IF(B15=0,0,C15/B15)</f>
        <v>0</v>
      </c>
      <c r="E15" s="418"/>
      <c r="F15" s="416">
        <f>IF(C15=0,0,E15/C15)</f>
        <v>0</v>
      </c>
      <c r="G15" s="417">
        <f>ROUND(G10+G11,0)</f>
        <v>0</v>
      </c>
      <c r="H15" s="416">
        <f>IF(E15=0,0,G15/E15)</f>
        <v>0</v>
      </c>
      <c r="I15" s="417">
        <f>ROUND(I10+I11,0)</f>
        <v>0</v>
      </c>
      <c r="J15" s="416">
        <f>IF(G15=0,0,I15/G15)</f>
        <v>0</v>
      </c>
      <c r="K15" s="417">
        <f>ROUND(K10+K11,0)</f>
        <v>0</v>
      </c>
      <c r="L15" s="416">
        <f>IF(I15=0,0,K15/I15)</f>
        <v>0</v>
      </c>
      <c r="M15" s="417">
        <f>ROUND(M10+M11,0)</f>
        <v>0</v>
      </c>
      <c r="N15" s="416">
        <f>IF(K15=0,0,M15/K15)</f>
        <v>0</v>
      </c>
    </row>
    <row r="16" spans="1:14" s="35" customFormat="1" x14ac:dyDescent="0.2">
      <c r="A16" s="54" t="s">
        <v>502</v>
      </c>
      <c r="B16" s="411"/>
      <c r="C16" s="410"/>
      <c r="D16" s="172"/>
      <c r="E16" s="410"/>
      <c r="F16" s="172"/>
      <c r="G16" s="171"/>
      <c r="H16" s="172"/>
      <c r="I16" s="171"/>
      <c r="J16" s="172"/>
      <c r="K16" s="171"/>
      <c r="L16" s="172"/>
      <c r="M16" s="171"/>
      <c r="N16" s="170"/>
    </row>
    <row r="17" spans="1:14" s="35" customFormat="1" ht="30" x14ac:dyDescent="0.2">
      <c r="A17" s="65" t="s">
        <v>501</v>
      </c>
      <c r="B17" s="136">
        <f>ROUND((B24*1000)/100,0)</f>
        <v>0</v>
      </c>
      <c r="C17" s="136">
        <f>ROUND((C24*1000)/100,0)</f>
        <v>0</v>
      </c>
      <c r="D17" s="135">
        <f>IF(B17=0,0,C17/B17)</f>
        <v>0</v>
      </c>
      <c r="E17" s="136">
        <f>ROUND((E24*1000)/100,0)</f>
        <v>0</v>
      </c>
      <c r="F17" s="135">
        <f>IF(C17=0,0,E17/C17)</f>
        <v>0</v>
      </c>
      <c r="G17" s="134"/>
      <c r="H17" s="135">
        <f>IF(E17=0,0,G17/E17)</f>
        <v>0</v>
      </c>
      <c r="I17" s="134"/>
      <c r="J17" s="135">
        <f>IF(G17=0,0,I17/G17)</f>
        <v>0</v>
      </c>
      <c r="K17" s="134"/>
      <c r="L17" s="135">
        <f>IF(I17=0,0,K17/I17)</f>
        <v>0</v>
      </c>
      <c r="M17" s="134"/>
      <c r="N17" s="135">
        <f>IF(K17=0,0,M17/K17)</f>
        <v>0</v>
      </c>
    </row>
    <row r="18" spans="1:14" s="35" customFormat="1" ht="30" x14ac:dyDescent="0.2">
      <c r="A18" s="420" t="s">
        <v>500</v>
      </c>
      <c r="B18" s="134">
        <v>100</v>
      </c>
      <c r="C18" s="134">
        <v>100</v>
      </c>
      <c r="D18" s="135">
        <f>IF(B18=0,0,C18/B18)</f>
        <v>1</v>
      </c>
      <c r="E18" s="134">
        <v>100</v>
      </c>
      <c r="F18" s="135">
        <f>IF(C18=0,0,E18/C18)</f>
        <v>1</v>
      </c>
      <c r="G18" s="134">
        <f>E18</f>
        <v>100</v>
      </c>
      <c r="H18" s="135">
        <f>IF(E18=0,0,G18/E18)</f>
        <v>1</v>
      </c>
      <c r="I18" s="134">
        <f>G18</f>
        <v>100</v>
      </c>
      <c r="J18" s="135">
        <f>IF(G18=0,0,I18/G18)</f>
        <v>1</v>
      </c>
      <c r="K18" s="134">
        <f>I18</f>
        <v>100</v>
      </c>
      <c r="L18" s="135">
        <f>IF(I18=0,0,K18/I18)</f>
        <v>1</v>
      </c>
      <c r="M18" s="134">
        <f>K18</f>
        <v>100</v>
      </c>
      <c r="N18" s="135">
        <f>IF(K18=0,0,M18/K18)</f>
        <v>1</v>
      </c>
    </row>
    <row r="19" spans="1:14" s="35" customFormat="1" ht="30" x14ac:dyDescent="0.2">
      <c r="A19" s="65" t="s">
        <v>5</v>
      </c>
      <c r="B19" s="134" t="s">
        <v>13</v>
      </c>
      <c r="C19" s="134" t="s">
        <v>13</v>
      </c>
      <c r="D19" s="134" t="s">
        <v>13</v>
      </c>
      <c r="E19" s="134" t="s">
        <v>13</v>
      </c>
      <c r="F19" s="134" t="s">
        <v>13</v>
      </c>
      <c r="G19" s="134">
        <f>G17*G18/1000</f>
        <v>0</v>
      </c>
      <c r="H19" s="134" t="s">
        <v>13</v>
      </c>
      <c r="I19" s="134">
        <f>I17*I18/1000</f>
        <v>0</v>
      </c>
      <c r="J19" s="134" t="s">
        <v>13</v>
      </c>
      <c r="K19" s="134">
        <f>K17*K18/1000</f>
        <v>0</v>
      </c>
      <c r="L19" s="134" t="s">
        <v>13</v>
      </c>
      <c r="M19" s="134">
        <f>M17*M18/1000</f>
        <v>0</v>
      </c>
      <c r="N19" s="134" t="s">
        <v>13</v>
      </c>
    </row>
    <row r="20" spans="1:14" s="35" customFormat="1" ht="28.5" x14ac:dyDescent="0.2">
      <c r="A20" s="54" t="s">
        <v>6</v>
      </c>
      <c r="B20" s="138" t="s">
        <v>13</v>
      </c>
      <c r="C20" s="138" t="s">
        <v>13</v>
      </c>
      <c r="D20" s="138" t="s">
        <v>13</v>
      </c>
      <c r="E20" s="138" t="s">
        <v>13</v>
      </c>
      <c r="F20" s="138" t="s">
        <v>13</v>
      </c>
      <c r="G20" s="138">
        <f>G21+G22+G23</f>
        <v>0</v>
      </c>
      <c r="H20" s="138" t="s">
        <v>13</v>
      </c>
      <c r="I20" s="138">
        <f>I21+I22+I23</f>
        <v>0</v>
      </c>
      <c r="J20" s="138" t="s">
        <v>13</v>
      </c>
      <c r="K20" s="138">
        <f>K21+K22+K23</f>
        <v>0</v>
      </c>
      <c r="L20" s="138" t="s">
        <v>13</v>
      </c>
      <c r="M20" s="138">
        <f>M21+M22+M23</f>
        <v>0</v>
      </c>
      <c r="N20" s="138" t="s">
        <v>13</v>
      </c>
    </row>
    <row r="21" spans="1:14" s="35" customFormat="1" x14ac:dyDescent="0.2">
      <c r="A21" s="137" t="s">
        <v>97</v>
      </c>
      <c r="B21" s="134" t="s">
        <v>13</v>
      </c>
      <c r="C21" s="134" t="s">
        <v>13</v>
      </c>
      <c r="D21" s="134" t="s">
        <v>13</v>
      </c>
      <c r="E21" s="134" t="s">
        <v>13</v>
      </c>
      <c r="F21" s="134" t="s">
        <v>13</v>
      </c>
      <c r="G21" s="134"/>
      <c r="H21" s="134" t="s">
        <v>13</v>
      </c>
      <c r="I21" s="134"/>
      <c r="J21" s="134" t="s">
        <v>13</v>
      </c>
      <c r="K21" s="134"/>
      <c r="L21" s="134" t="s">
        <v>13</v>
      </c>
      <c r="M21" s="134"/>
      <c r="N21" s="134" t="s">
        <v>13</v>
      </c>
    </row>
    <row r="22" spans="1:14" s="35" customFormat="1" x14ac:dyDescent="0.2">
      <c r="A22" s="137" t="s">
        <v>499</v>
      </c>
      <c r="B22" s="134" t="s">
        <v>13</v>
      </c>
      <c r="C22" s="134" t="s">
        <v>13</v>
      </c>
      <c r="D22" s="134" t="s">
        <v>13</v>
      </c>
      <c r="E22" s="134" t="s">
        <v>13</v>
      </c>
      <c r="F22" s="134" t="s">
        <v>13</v>
      </c>
      <c r="G22" s="134"/>
      <c r="H22" s="134" t="s">
        <v>13</v>
      </c>
      <c r="I22" s="134"/>
      <c r="J22" s="134" t="s">
        <v>13</v>
      </c>
      <c r="K22" s="134"/>
      <c r="L22" s="134" t="s">
        <v>13</v>
      </c>
      <c r="M22" s="134"/>
      <c r="N22" s="134" t="s">
        <v>13</v>
      </c>
    </row>
    <row r="23" spans="1:14" s="35" customFormat="1" ht="34.5" customHeight="1" x14ac:dyDescent="0.2">
      <c r="A23" s="137" t="s">
        <v>498</v>
      </c>
      <c r="B23" s="134" t="s">
        <v>13</v>
      </c>
      <c r="C23" s="134" t="s">
        <v>13</v>
      </c>
      <c r="D23" s="134" t="s">
        <v>13</v>
      </c>
      <c r="E23" s="134" t="s">
        <v>13</v>
      </c>
      <c r="F23" s="134" t="s">
        <v>13</v>
      </c>
      <c r="G23" s="134"/>
      <c r="H23" s="134" t="s">
        <v>13</v>
      </c>
      <c r="I23" s="134"/>
      <c r="J23" s="134" t="s">
        <v>13</v>
      </c>
      <c r="K23" s="134"/>
      <c r="L23" s="134" t="s">
        <v>13</v>
      </c>
      <c r="M23" s="134"/>
      <c r="N23" s="134" t="s">
        <v>13</v>
      </c>
    </row>
    <row r="24" spans="1:14" s="35" customFormat="1" x14ac:dyDescent="0.2">
      <c r="A24" s="419" t="s">
        <v>486</v>
      </c>
      <c r="B24" s="418"/>
      <c r="C24" s="418"/>
      <c r="D24" s="416">
        <f>IF(B24=0,0,C24/B24)</f>
        <v>0</v>
      </c>
      <c r="E24" s="418"/>
      <c r="F24" s="416">
        <f>IF(C24=0,0,E24/C24)</f>
        <v>0</v>
      </c>
      <c r="G24" s="417">
        <f>ROUND(G19+G20,0)</f>
        <v>0</v>
      </c>
      <c r="H24" s="416">
        <f>IF(E24=0,0,G24/E24)</f>
        <v>0</v>
      </c>
      <c r="I24" s="417">
        <f>ROUND(I19+I20,0)</f>
        <v>0</v>
      </c>
      <c r="J24" s="416">
        <f>IF(G24=0,0,I24/G24)</f>
        <v>0</v>
      </c>
      <c r="K24" s="417">
        <f>ROUND(K19+K20,0)</f>
        <v>0</v>
      </c>
      <c r="L24" s="416">
        <f>IF(I24=0,0,K24/I24)</f>
        <v>0</v>
      </c>
      <c r="M24" s="417">
        <f>ROUND(M19+M20,0)</f>
        <v>0</v>
      </c>
      <c r="N24" s="416">
        <f>IF(K24=0,0,M24/K24)</f>
        <v>0</v>
      </c>
    </row>
    <row r="26" spans="1:14" x14ac:dyDescent="0.2">
      <c r="A26" s="52" t="s">
        <v>497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F10" sqref="F10"/>
    </sheetView>
  </sheetViews>
  <sheetFormatPr defaultRowHeight="15.75" x14ac:dyDescent="0.2"/>
  <cols>
    <col min="1" max="1" width="45.85546875" style="424" customWidth="1"/>
    <col min="2" max="2" width="14.85546875" style="424" customWidth="1"/>
    <col min="3" max="3" width="14.7109375" style="424" customWidth="1"/>
    <col min="4" max="4" width="10.7109375" style="424" customWidth="1"/>
    <col min="5" max="5" width="14.5703125" style="423" customWidth="1"/>
    <col min="6" max="6" width="10.7109375" style="423" customWidth="1"/>
    <col min="7" max="7" width="13.28515625" style="422" customWidth="1"/>
    <col min="8" max="8" width="10.7109375" style="422" customWidth="1"/>
    <col min="9" max="9" width="14.85546875" style="421" customWidth="1"/>
    <col min="10" max="10" width="10.7109375" style="421" customWidth="1"/>
    <col min="11" max="11" width="15.85546875" style="421" customWidth="1"/>
    <col min="12" max="12" width="10.7109375" style="421" customWidth="1"/>
    <col min="13" max="13" width="15.5703125" style="421" customWidth="1"/>
    <col min="14" max="14" width="10.7109375" style="421" customWidth="1"/>
    <col min="15" max="16384" width="9.140625" style="421"/>
  </cols>
  <sheetData>
    <row r="1" spans="1:14" s="422" customFormat="1" x14ac:dyDescent="0.2">
      <c r="A1" s="536">
        <v>129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4" s="422" customFormat="1" ht="34.5" customHeight="1" x14ac:dyDescent="0.2">
      <c r="A2" s="424"/>
      <c r="B2" s="424"/>
      <c r="C2" s="424"/>
      <c r="D2" s="424"/>
      <c r="M2" s="535" t="s">
        <v>512</v>
      </c>
      <c r="N2" s="535"/>
    </row>
    <row r="3" spans="1:14" s="422" customFormat="1" ht="18.75" x14ac:dyDescent="0.2">
      <c r="A3" s="534" t="s">
        <v>511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</row>
    <row r="4" spans="1:14" s="422" customFormat="1" x14ac:dyDescent="0.2">
      <c r="A4" s="441"/>
      <c r="B4" s="441"/>
      <c r="C4" s="441"/>
      <c r="D4" s="441"/>
      <c r="E4" s="441"/>
      <c r="F4" s="441"/>
      <c r="M4" s="440" t="s">
        <v>0</v>
      </c>
    </row>
    <row r="5" spans="1:14" s="422" customFormat="1" ht="42.75" x14ac:dyDescent="0.2">
      <c r="A5" s="29" t="s">
        <v>1</v>
      </c>
      <c r="B5" s="37" t="s">
        <v>28</v>
      </c>
      <c r="C5" s="37" t="s">
        <v>29</v>
      </c>
      <c r="D5" s="37" t="s">
        <v>27</v>
      </c>
      <c r="E5" s="37" t="s">
        <v>30</v>
      </c>
      <c r="F5" s="37" t="s">
        <v>27</v>
      </c>
      <c r="G5" s="37" t="s">
        <v>21</v>
      </c>
      <c r="H5" s="37" t="s">
        <v>27</v>
      </c>
      <c r="I5" s="37" t="s">
        <v>22</v>
      </c>
      <c r="J5" s="37" t="s">
        <v>27</v>
      </c>
      <c r="K5" s="37" t="s">
        <v>23</v>
      </c>
      <c r="L5" s="37" t="s">
        <v>27</v>
      </c>
      <c r="M5" s="37" t="s">
        <v>24</v>
      </c>
      <c r="N5" s="37" t="s">
        <v>27</v>
      </c>
    </row>
    <row r="6" spans="1:14" s="422" customFormat="1" x14ac:dyDescent="0.2">
      <c r="A6" s="133" t="s">
        <v>25</v>
      </c>
      <c r="B6" s="439">
        <f>B13+B20+B27</f>
        <v>0</v>
      </c>
      <c r="C6" s="439">
        <f>C13+C20+C27</f>
        <v>0</v>
      </c>
      <c r="D6" s="130">
        <f>IF(B6=0,0,C6/B6)</f>
        <v>0</v>
      </c>
      <c r="E6" s="439">
        <f>E13+E20+E27</f>
        <v>0</v>
      </c>
      <c r="F6" s="130">
        <f>IF(C6=0,0,E6/C6)</f>
        <v>0</v>
      </c>
      <c r="G6" s="439">
        <f>G13+G20+G27</f>
        <v>0</v>
      </c>
      <c r="H6" s="130">
        <f>IF(E6=0,0,G6/E6)</f>
        <v>0</v>
      </c>
      <c r="I6" s="439">
        <f>I13+I20+I27</f>
        <v>0</v>
      </c>
      <c r="J6" s="130">
        <f>IF(G6=0,0,I6/G6)</f>
        <v>0</v>
      </c>
      <c r="K6" s="439">
        <f>K13+K20+K27</f>
        <v>0</v>
      </c>
      <c r="L6" s="130">
        <f>IF(I6=0,0,K6/I6)</f>
        <v>0</v>
      </c>
      <c r="M6" s="439">
        <f>M13+M20+M27</f>
        <v>0</v>
      </c>
      <c r="N6" s="130">
        <f>IF(K6=0,0,M6/K6)</f>
        <v>0</v>
      </c>
    </row>
    <row r="7" spans="1:14" s="422" customFormat="1" x14ac:dyDescent="0.2">
      <c r="A7" s="437" t="s">
        <v>510</v>
      </c>
      <c r="B7" s="436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4"/>
    </row>
    <row r="8" spans="1:14" s="422" customFormat="1" x14ac:dyDescent="0.2">
      <c r="A8" s="431" t="s">
        <v>101</v>
      </c>
      <c r="B8" s="430"/>
      <c r="C8" s="430"/>
      <c r="D8" s="56">
        <f>IF(B8=0,0,C8/B8)</f>
        <v>0</v>
      </c>
      <c r="E8" s="430"/>
      <c r="F8" s="56">
        <f>IF(C8=0,0,E8/C8)</f>
        <v>0</v>
      </c>
      <c r="G8" s="430"/>
      <c r="H8" s="56">
        <f>IF(E8=0,0,G8/E8)</f>
        <v>0</v>
      </c>
      <c r="I8" s="430"/>
      <c r="J8" s="56">
        <f>IF(G8=0,0,I8/G8)</f>
        <v>0</v>
      </c>
      <c r="K8" s="430"/>
      <c r="L8" s="56">
        <f>IF(I8=0,0,K8/I8)</f>
        <v>0</v>
      </c>
      <c r="M8" s="430"/>
      <c r="N8" s="56">
        <f>IF(K8=0,0,M8/K8)</f>
        <v>0</v>
      </c>
    </row>
    <row r="9" spans="1:14" s="422" customFormat="1" x14ac:dyDescent="0.2">
      <c r="A9" s="433" t="s">
        <v>100</v>
      </c>
      <c r="B9" s="429" t="s">
        <v>13</v>
      </c>
      <c r="C9" s="429">
        <f>IF(B8=0,0,C8/B8)</f>
        <v>0</v>
      </c>
      <c r="D9" s="429" t="s">
        <v>13</v>
      </c>
      <c r="E9" s="429">
        <f>IF(C8=0,0,E8/C8)</f>
        <v>0</v>
      </c>
      <c r="F9" s="429" t="s">
        <v>13</v>
      </c>
      <c r="G9" s="429">
        <f>IF(E8=0,0,G8/E8)</f>
        <v>0</v>
      </c>
      <c r="H9" s="429" t="s">
        <v>13</v>
      </c>
      <c r="I9" s="432">
        <f>AVERAGE(C9:G9)</f>
        <v>0</v>
      </c>
      <c r="J9" s="429" t="s">
        <v>13</v>
      </c>
      <c r="K9" s="432">
        <f>I9</f>
        <v>0</v>
      </c>
      <c r="L9" s="429" t="s">
        <v>13</v>
      </c>
      <c r="M9" s="432">
        <f>K9</f>
        <v>0</v>
      </c>
      <c r="N9" s="429" t="s">
        <v>13</v>
      </c>
    </row>
    <row r="10" spans="1:14" s="422" customFormat="1" ht="30" x14ac:dyDescent="0.2">
      <c r="A10" s="431" t="s">
        <v>98</v>
      </c>
      <c r="B10" s="429" t="s">
        <v>13</v>
      </c>
      <c r="C10" s="429" t="s">
        <v>13</v>
      </c>
      <c r="D10" s="429" t="s">
        <v>13</v>
      </c>
      <c r="E10" s="429" t="s">
        <v>13</v>
      </c>
      <c r="F10" s="429" t="s">
        <v>13</v>
      </c>
      <c r="G10" s="430"/>
      <c r="H10" s="429" t="s">
        <v>13</v>
      </c>
      <c r="I10" s="430"/>
      <c r="J10" s="429" t="s">
        <v>13</v>
      </c>
      <c r="K10" s="430"/>
      <c r="L10" s="429" t="s">
        <v>13</v>
      </c>
      <c r="M10" s="430"/>
      <c r="N10" s="429" t="s">
        <v>13</v>
      </c>
    </row>
    <row r="11" spans="1:14" s="422" customFormat="1" x14ac:dyDescent="0.2">
      <c r="A11" s="431" t="s">
        <v>97</v>
      </c>
      <c r="B11" s="429" t="s">
        <v>13</v>
      </c>
      <c r="C11" s="429" t="s">
        <v>13</v>
      </c>
      <c r="D11" s="429" t="s">
        <v>13</v>
      </c>
      <c r="E11" s="429" t="s">
        <v>13</v>
      </c>
      <c r="F11" s="429" t="s">
        <v>13</v>
      </c>
      <c r="G11" s="430"/>
      <c r="H11" s="429" t="s">
        <v>13</v>
      </c>
      <c r="I11" s="430"/>
      <c r="J11" s="429" t="s">
        <v>13</v>
      </c>
      <c r="K11" s="430"/>
      <c r="L11" s="429" t="s">
        <v>13</v>
      </c>
      <c r="M11" s="430"/>
      <c r="N11" s="429" t="s">
        <v>13</v>
      </c>
    </row>
    <row r="12" spans="1:14" s="422" customFormat="1" ht="30" x14ac:dyDescent="0.2">
      <c r="A12" s="431" t="s">
        <v>96</v>
      </c>
      <c r="B12" s="429" t="s">
        <v>13</v>
      </c>
      <c r="C12" s="429" t="s">
        <v>13</v>
      </c>
      <c r="D12" s="429" t="s">
        <v>13</v>
      </c>
      <c r="E12" s="429" t="s">
        <v>13</v>
      </c>
      <c r="F12" s="429" t="s">
        <v>13</v>
      </c>
      <c r="G12" s="430"/>
      <c r="H12" s="429" t="s">
        <v>13</v>
      </c>
      <c r="I12" s="430"/>
      <c r="J12" s="429" t="s">
        <v>13</v>
      </c>
      <c r="K12" s="430"/>
      <c r="L12" s="429" t="s">
        <v>13</v>
      </c>
      <c r="M12" s="430"/>
      <c r="N12" s="429" t="s">
        <v>13</v>
      </c>
    </row>
    <row r="13" spans="1:14" s="438" customFormat="1" x14ac:dyDescent="0.2">
      <c r="A13" s="428" t="s">
        <v>486</v>
      </c>
      <c r="B13" s="427"/>
      <c r="C13" s="427"/>
      <c r="D13" s="425">
        <f>IF(B13=0,0,C13/B13)</f>
        <v>0</v>
      </c>
      <c r="E13" s="427"/>
      <c r="F13" s="425">
        <f>IF(C13=0,0,E13/C13)</f>
        <v>0</v>
      </c>
      <c r="G13" s="426">
        <f>ROUND(G8*G9+G10+G11+G12,0)</f>
        <v>0</v>
      </c>
      <c r="H13" s="425">
        <f>IF(E13=0,0,G13/E13)</f>
        <v>0</v>
      </c>
      <c r="I13" s="426">
        <f>ROUND(I8*I9+I10+I11+I12,0)</f>
        <v>0</v>
      </c>
      <c r="J13" s="425">
        <f>IF(G13=0,0,I13/G13)</f>
        <v>0</v>
      </c>
      <c r="K13" s="426">
        <f>ROUND(K8*K9+K10+K11+K12,0)</f>
        <v>0</v>
      </c>
      <c r="L13" s="425">
        <f>IF(I13=0,0,K13/I13)</f>
        <v>0</v>
      </c>
      <c r="M13" s="426">
        <f>ROUND(M8*M9+M10+M11+M12,0)</f>
        <v>0</v>
      </c>
      <c r="N13" s="425">
        <f>IF(K13=0,0,M13/K13)</f>
        <v>0</v>
      </c>
    </row>
    <row r="14" spans="1:14" x14ac:dyDescent="0.2">
      <c r="A14" s="437" t="s">
        <v>509</v>
      </c>
      <c r="B14" s="436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4"/>
    </row>
    <row r="15" spans="1:14" x14ac:dyDescent="0.2">
      <c r="A15" s="431" t="s">
        <v>101</v>
      </c>
      <c r="B15" s="430"/>
      <c r="C15" s="430"/>
      <c r="D15" s="56">
        <f>IF(B15=0,0,C15/B15)</f>
        <v>0</v>
      </c>
      <c r="E15" s="430"/>
      <c r="F15" s="56">
        <f>IF(C15=0,0,E15/C15)</f>
        <v>0</v>
      </c>
      <c r="G15" s="430"/>
      <c r="H15" s="56">
        <f>IF(E15=0,0,G15/E15)</f>
        <v>0</v>
      </c>
      <c r="I15" s="430"/>
      <c r="J15" s="56">
        <f>IF(G15=0,0,I15/G15)</f>
        <v>0</v>
      </c>
      <c r="K15" s="430"/>
      <c r="L15" s="56">
        <f>IF(I15=0,0,K15/I15)</f>
        <v>0</v>
      </c>
      <c r="M15" s="430"/>
      <c r="N15" s="56">
        <f>IF(K15=0,0,M15/K15)</f>
        <v>0</v>
      </c>
    </row>
    <row r="16" spans="1:14" x14ac:dyDescent="0.2">
      <c r="A16" s="433" t="s">
        <v>100</v>
      </c>
      <c r="B16" s="429" t="s">
        <v>13</v>
      </c>
      <c r="C16" s="429">
        <f>IF(B15=0,0,C15/B15)</f>
        <v>0</v>
      </c>
      <c r="D16" s="429" t="s">
        <v>13</v>
      </c>
      <c r="E16" s="429">
        <f>IF(C15=0,0,E15/C15)</f>
        <v>0</v>
      </c>
      <c r="F16" s="429" t="s">
        <v>13</v>
      </c>
      <c r="G16" s="429">
        <f>IF(E15=0,0,G15/E15)</f>
        <v>0</v>
      </c>
      <c r="H16" s="429" t="s">
        <v>13</v>
      </c>
      <c r="I16" s="432">
        <f>AVERAGE(C16:G16)</f>
        <v>0</v>
      </c>
      <c r="J16" s="429" t="s">
        <v>13</v>
      </c>
      <c r="K16" s="432">
        <f>I16</f>
        <v>0</v>
      </c>
      <c r="L16" s="429" t="s">
        <v>13</v>
      </c>
      <c r="M16" s="432">
        <f>K16</f>
        <v>0</v>
      </c>
      <c r="N16" s="429" t="s">
        <v>13</v>
      </c>
    </row>
    <row r="17" spans="1:14" ht="30" x14ac:dyDescent="0.2">
      <c r="A17" s="431" t="s">
        <v>98</v>
      </c>
      <c r="B17" s="429" t="s">
        <v>13</v>
      </c>
      <c r="C17" s="429" t="s">
        <v>13</v>
      </c>
      <c r="D17" s="429" t="s">
        <v>13</v>
      </c>
      <c r="E17" s="429" t="s">
        <v>13</v>
      </c>
      <c r="F17" s="429" t="s">
        <v>13</v>
      </c>
      <c r="G17" s="430"/>
      <c r="H17" s="429" t="s">
        <v>13</v>
      </c>
      <c r="I17" s="430"/>
      <c r="J17" s="429" t="s">
        <v>13</v>
      </c>
      <c r="K17" s="430"/>
      <c r="L17" s="429" t="s">
        <v>13</v>
      </c>
      <c r="M17" s="430"/>
      <c r="N17" s="429" t="s">
        <v>13</v>
      </c>
    </row>
    <row r="18" spans="1:14" x14ac:dyDescent="0.2">
      <c r="A18" s="431" t="s">
        <v>97</v>
      </c>
      <c r="B18" s="429" t="s">
        <v>13</v>
      </c>
      <c r="C18" s="429" t="s">
        <v>13</v>
      </c>
      <c r="D18" s="429" t="s">
        <v>13</v>
      </c>
      <c r="E18" s="429" t="s">
        <v>13</v>
      </c>
      <c r="F18" s="429" t="s">
        <v>13</v>
      </c>
      <c r="G18" s="430"/>
      <c r="H18" s="429" t="s">
        <v>13</v>
      </c>
      <c r="I18" s="430"/>
      <c r="J18" s="429" t="s">
        <v>13</v>
      </c>
      <c r="K18" s="430"/>
      <c r="L18" s="429" t="s">
        <v>13</v>
      </c>
      <c r="M18" s="430"/>
      <c r="N18" s="429" t="s">
        <v>13</v>
      </c>
    </row>
    <row r="19" spans="1:14" ht="30" x14ac:dyDescent="0.2">
      <c r="A19" s="431" t="s">
        <v>96</v>
      </c>
      <c r="B19" s="429" t="s">
        <v>13</v>
      </c>
      <c r="C19" s="429" t="s">
        <v>13</v>
      </c>
      <c r="D19" s="429" t="s">
        <v>13</v>
      </c>
      <c r="E19" s="429" t="s">
        <v>13</v>
      </c>
      <c r="F19" s="429" t="s">
        <v>13</v>
      </c>
      <c r="G19" s="430"/>
      <c r="H19" s="429" t="s">
        <v>13</v>
      </c>
      <c r="I19" s="430"/>
      <c r="J19" s="429" t="s">
        <v>13</v>
      </c>
      <c r="K19" s="430"/>
      <c r="L19" s="429" t="s">
        <v>13</v>
      </c>
      <c r="M19" s="430"/>
      <c r="N19" s="429" t="s">
        <v>13</v>
      </c>
    </row>
    <row r="20" spans="1:14" x14ac:dyDescent="0.2">
      <c r="A20" s="428" t="s">
        <v>486</v>
      </c>
      <c r="B20" s="427"/>
      <c r="C20" s="427"/>
      <c r="D20" s="425">
        <f>IF(B20=0,0,C20/B20)</f>
        <v>0</v>
      </c>
      <c r="E20" s="427"/>
      <c r="F20" s="425">
        <f>IF(C20=0,0,E20/C20)</f>
        <v>0</v>
      </c>
      <c r="G20" s="426">
        <f>ROUND(G15*G16+G17+G18+G19,0)</f>
        <v>0</v>
      </c>
      <c r="H20" s="425">
        <f>IF(E20=0,0,G20/E20)</f>
        <v>0</v>
      </c>
      <c r="I20" s="426">
        <f>ROUND(I15*I16+I17+I18+I19,0)</f>
        <v>0</v>
      </c>
      <c r="J20" s="425">
        <f>IF(G20=0,0,I20/G20)</f>
        <v>0</v>
      </c>
      <c r="K20" s="426">
        <f>ROUND(K15*K16+K17+K18+K19,0)</f>
        <v>0</v>
      </c>
      <c r="L20" s="425">
        <f>IF(I20=0,0,K20/I20)</f>
        <v>0</v>
      </c>
      <c r="M20" s="426">
        <f>ROUND(M15*M16+M17+M18+M19,0)</f>
        <v>0</v>
      </c>
      <c r="N20" s="425">
        <f>IF(K20=0,0,M20/K20)</f>
        <v>0</v>
      </c>
    </row>
    <row r="21" spans="1:14" x14ac:dyDescent="0.2">
      <c r="A21" s="437" t="s">
        <v>508</v>
      </c>
      <c r="B21" s="436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4"/>
    </row>
    <row r="22" spans="1:14" x14ac:dyDescent="0.2">
      <c r="A22" s="431" t="s">
        <v>101</v>
      </c>
      <c r="B22" s="430"/>
      <c r="C22" s="430"/>
      <c r="D22" s="56">
        <f>IF(B22=0,0,C22/B22)</f>
        <v>0</v>
      </c>
      <c r="E22" s="430"/>
      <c r="F22" s="56">
        <f>IF(C22=0,0,E22/C22)</f>
        <v>0</v>
      </c>
      <c r="G22" s="430"/>
      <c r="H22" s="56">
        <f>IF(E22=0,0,G22/E22)</f>
        <v>0</v>
      </c>
      <c r="I22" s="430"/>
      <c r="J22" s="56">
        <f>IF(G22=0,0,I22/G22)</f>
        <v>0</v>
      </c>
      <c r="K22" s="430"/>
      <c r="L22" s="56">
        <f>IF(I22=0,0,K22/I22)</f>
        <v>0</v>
      </c>
      <c r="M22" s="430"/>
      <c r="N22" s="56">
        <f>IF(K22=0,0,M22/K22)</f>
        <v>0</v>
      </c>
    </row>
    <row r="23" spans="1:14" x14ac:dyDescent="0.2">
      <c r="A23" s="433" t="s">
        <v>100</v>
      </c>
      <c r="B23" s="429" t="s">
        <v>13</v>
      </c>
      <c r="C23" s="429">
        <f>IF(B22=0,0,C22/B22)</f>
        <v>0</v>
      </c>
      <c r="D23" s="429" t="s">
        <v>13</v>
      </c>
      <c r="E23" s="429">
        <f>IF(C22=0,0,E22/C22)</f>
        <v>0</v>
      </c>
      <c r="F23" s="429" t="s">
        <v>13</v>
      </c>
      <c r="G23" s="429">
        <f>IF(E22=0,0,G22/E22)</f>
        <v>0</v>
      </c>
      <c r="H23" s="429" t="s">
        <v>13</v>
      </c>
      <c r="I23" s="432">
        <f>AVERAGE(C23:G23)</f>
        <v>0</v>
      </c>
      <c r="J23" s="429" t="s">
        <v>13</v>
      </c>
      <c r="K23" s="432">
        <f>I23</f>
        <v>0</v>
      </c>
      <c r="L23" s="429" t="s">
        <v>13</v>
      </c>
      <c r="M23" s="432">
        <f>K23</f>
        <v>0</v>
      </c>
      <c r="N23" s="429" t="s">
        <v>13</v>
      </c>
    </row>
    <row r="24" spans="1:14" ht="30" x14ac:dyDescent="0.2">
      <c r="A24" s="431" t="s">
        <v>98</v>
      </c>
      <c r="B24" s="429" t="s">
        <v>13</v>
      </c>
      <c r="C24" s="429" t="s">
        <v>13</v>
      </c>
      <c r="D24" s="429" t="s">
        <v>13</v>
      </c>
      <c r="E24" s="429" t="s">
        <v>13</v>
      </c>
      <c r="F24" s="429" t="s">
        <v>13</v>
      </c>
      <c r="G24" s="430"/>
      <c r="H24" s="429" t="s">
        <v>13</v>
      </c>
      <c r="I24" s="430"/>
      <c r="J24" s="429" t="s">
        <v>13</v>
      </c>
      <c r="K24" s="430"/>
      <c r="L24" s="429" t="s">
        <v>13</v>
      </c>
      <c r="M24" s="430"/>
      <c r="N24" s="429" t="s">
        <v>13</v>
      </c>
    </row>
    <row r="25" spans="1:14" x14ac:dyDescent="0.2">
      <c r="A25" s="431" t="s">
        <v>97</v>
      </c>
      <c r="B25" s="429" t="s">
        <v>13</v>
      </c>
      <c r="C25" s="429" t="s">
        <v>13</v>
      </c>
      <c r="D25" s="429" t="s">
        <v>13</v>
      </c>
      <c r="E25" s="429" t="s">
        <v>13</v>
      </c>
      <c r="F25" s="429" t="s">
        <v>13</v>
      </c>
      <c r="G25" s="430"/>
      <c r="H25" s="429" t="s">
        <v>13</v>
      </c>
      <c r="I25" s="430"/>
      <c r="J25" s="429" t="s">
        <v>13</v>
      </c>
      <c r="K25" s="430"/>
      <c r="L25" s="429" t="s">
        <v>13</v>
      </c>
      <c r="M25" s="430"/>
      <c r="N25" s="429" t="s">
        <v>13</v>
      </c>
    </row>
    <row r="26" spans="1:14" ht="30" x14ac:dyDescent="0.2">
      <c r="A26" s="431" t="s">
        <v>96</v>
      </c>
      <c r="B26" s="429" t="s">
        <v>13</v>
      </c>
      <c r="C26" s="429" t="s">
        <v>13</v>
      </c>
      <c r="D26" s="429" t="s">
        <v>13</v>
      </c>
      <c r="E26" s="429" t="s">
        <v>13</v>
      </c>
      <c r="F26" s="429" t="s">
        <v>13</v>
      </c>
      <c r="G26" s="430"/>
      <c r="H26" s="429" t="s">
        <v>13</v>
      </c>
      <c r="I26" s="430"/>
      <c r="J26" s="429" t="s">
        <v>13</v>
      </c>
      <c r="K26" s="430"/>
      <c r="L26" s="429" t="s">
        <v>13</v>
      </c>
      <c r="M26" s="430"/>
      <c r="N26" s="429" t="s">
        <v>13</v>
      </c>
    </row>
    <row r="27" spans="1:14" x14ac:dyDescent="0.2">
      <c r="A27" s="428" t="s">
        <v>486</v>
      </c>
      <c r="B27" s="427"/>
      <c r="C27" s="427"/>
      <c r="D27" s="425">
        <f>IF(B27=0,0,C27/B27)</f>
        <v>0</v>
      </c>
      <c r="E27" s="427"/>
      <c r="F27" s="425">
        <f>IF(C27=0,0,E27/C27)</f>
        <v>0</v>
      </c>
      <c r="G27" s="426">
        <f>ROUND(G22*G23+G24+G25+G26,0)</f>
        <v>0</v>
      </c>
      <c r="H27" s="425">
        <f>IF(E27=0,0,G27/E27)</f>
        <v>0</v>
      </c>
      <c r="I27" s="426">
        <f>ROUND(I22*I23+I24+I25+I26,0)</f>
        <v>0</v>
      </c>
      <c r="J27" s="425">
        <f>IF(G27=0,0,I27/G27)</f>
        <v>0</v>
      </c>
      <c r="K27" s="426">
        <f>ROUND(K22*K23+K24+K25+K26,0)</f>
        <v>0</v>
      </c>
      <c r="L27" s="425">
        <f>IF(I27=0,0,K27/I27)</f>
        <v>0</v>
      </c>
      <c r="M27" s="426">
        <f>ROUND(M22*M23+M24+M25+M26,0)</f>
        <v>0</v>
      </c>
      <c r="N27" s="425">
        <f>IF(K27=0,0,M27/K27)</f>
        <v>0</v>
      </c>
    </row>
  </sheetData>
  <mergeCells count="3">
    <mergeCell ref="A3:N3"/>
    <mergeCell ref="M2:N2"/>
    <mergeCell ref="A1:N1"/>
  </mergeCells>
  <printOptions horizontalCentered="1"/>
  <pageMargins left="0" right="0" top="0.39370078740157483" bottom="0" header="0" footer="0"/>
  <pageSetup paperSize="9" scale="69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zoomScale="87" zoomScaleNormal="100" zoomScaleSheetLayoutView="87" workbookViewId="0">
      <selection activeCell="B22" sqref="B22"/>
    </sheetView>
  </sheetViews>
  <sheetFormatPr defaultRowHeight="15.75" x14ac:dyDescent="0.2"/>
  <cols>
    <col min="1" max="1" width="55.28515625" style="61" customWidth="1"/>
    <col min="2" max="2" width="29.140625" style="61" customWidth="1"/>
    <col min="3" max="3" width="13.42578125" style="61" customWidth="1"/>
    <col min="4" max="4" width="15.42578125" style="61" customWidth="1"/>
    <col min="5" max="5" width="15.28515625" style="442" customWidth="1"/>
    <col min="6" max="6" width="9.5703125" style="442" customWidth="1"/>
    <col min="7" max="7" width="10" style="442" customWidth="1"/>
    <col min="8" max="8" width="13.42578125" style="61" customWidth="1"/>
    <col min="9" max="9" width="17.140625" style="442" customWidth="1"/>
    <col min="10" max="10" width="11.85546875" style="442" customWidth="1"/>
    <col min="11" max="11" width="20" style="442" customWidth="1"/>
    <col min="12" max="12" width="12.140625" style="61" customWidth="1"/>
    <col min="13" max="13" width="19.140625" style="61" customWidth="1"/>
    <col min="14" max="14" width="12.140625" style="61" customWidth="1"/>
    <col min="15" max="214" width="10.42578125" style="61" customWidth="1"/>
    <col min="215" max="16384" width="9.140625" style="61"/>
  </cols>
  <sheetData>
    <row r="1" spans="1:14" x14ac:dyDescent="0.2">
      <c r="A1" s="543">
        <v>130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36" customHeight="1" x14ac:dyDescent="0.2">
      <c r="L2" s="481"/>
      <c r="M2" s="542" t="s">
        <v>585</v>
      </c>
      <c r="N2" s="542"/>
    </row>
    <row r="3" spans="1:14" ht="20.25" x14ac:dyDescent="0.2">
      <c r="A3" s="480" t="s">
        <v>584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79"/>
      <c r="M3" s="479"/>
      <c r="N3" s="479"/>
    </row>
    <row r="4" spans="1:14" ht="20.25" x14ac:dyDescent="0.2">
      <c r="A4" s="480" t="s">
        <v>583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79"/>
      <c r="M4" s="479"/>
      <c r="N4" s="479"/>
    </row>
    <row r="5" spans="1:14" s="475" customFormat="1" x14ac:dyDescent="0.2">
      <c r="A5" s="478" t="s">
        <v>582</v>
      </c>
      <c r="B5" s="61"/>
      <c r="E5" s="477"/>
      <c r="F5" s="477"/>
      <c r="G5" s="477"/>
      <c r="I5" s="477"/>
      <c r="K5" s="477"/>
      <c r="M5" s="477"/>
      <c r="N5" s="476" t="s">
        <v>0</v>
      </c>
    </row>
    <row r="6" spans="1:14" s="472" customFormat="1" ht="40.5" customHeight="1" x14ac:dyDescent="0.2">
      <c r="A6" s="541" t="s">
        <v>581</v>
      </c>
      <c r="B6" s="541" t="s">
        <v>580</v>
      </c>
      <c r="C6" s="541" t="s">
        <v>579</v>
      </c>
      <c r="D6" s="537" t="s">
        <v>578</v>
      </c>
      <c r="E6" s="539" t="s">
        <v>577</v>
      </c>
      <c r="F6" s="544" t="s">
        <v>576</v>
      </c>
      <c r="G6" s="545"/>
      <c r="H6" s="537" t="s">
        <v>575</v>
      </c>
      <c r="I6" s="539" t="s">
        <v>574</v>
      </c>
      <c r="J6" s="537" t="s">
        <v>571</v>
      </c>
      <c r="K6" s="539" t="s">
        <v>573</v>
      </c>
      <c r="L6" s="537" t="s">
        <v>571</v>
      </c>
      <c r="M6" s="539" t="s">
        <v>572</v>
      </c>
      <c r="N6" s="537" t="s">
        <v>571</v>
      </c>
    </row>
    <row r="7" spans="1:14" s="472" customFormat="1" ht="23.25" customHeight="1" x14ac:dyDescent="0.2">
      <c r="A7" s="541"/>
      <c r="B7" s="541"/>
      <c r="C7" s="541"/>
      <c r="D7" s="538"/>
      <c r="E7" s="540"/>
      <c r="F7" s="474" t="s">
        <v>570</v>
      </c>
      <c r="G7" s="473" t="s">
        <v>569</v>
      </c>
      <c r="H7" s="538"/>
      <c r="I7" s="540"/>
      <c r="J7" s="538"/>
      <c r="K7" s="540"/>
      <c r="L7" s="538"/>
      <c r="M7" s="540"/>
      <c r="N7" s="538"/>
    </row>
    <row r="8" spans="1:14" s="466" customFormat="1" x14ac:dyDescent="0.2">
      <c r="A8" s="471" t="s">
        <v>568</v>
      </c>
      <c r="B8" s="471"/>
      <c r="C8" s="468">
        <f>C9+C10+C15+C24+C27+C28+C29+C30+C31+C32+C35+C36+C39+C40+C41+C44+C46+C45</f>
        <v>0</v>
      </c>
      <c r="D8" s="468">
        <f>D9+D10+D15+D24+D27+D28+D29+D30+D31+D32+D35+D36+D39+D40+D41+D44+D46+D45</f>
        <v>0</v>
      </c>
      <c r="E8" s="468">
        <f>E9+E10+E15+E24+E27+E28+E29+E30+E31+E32+E35+E36+E39+E40+E41+E44+E46+E45</f>
        <v>0</v>
      </c>
      <c r="F8" s="470">
        <f t="shared" ref="F8:F46" si="0">E8-D8</f>
        <v>0</v>
      </c>
      <c r="G8" s="469" t="str">
        <f t="shared" ref="G8:G46" si="1">IF(D8=0," ",E8/D8)</f>
        <v xml:space="preserve"> </v>
      </c>
      <c r="H8" s="469" t="str">
        <f t="shared" ref="H8:H46" si="2">IF(C8=0," ",E8/C8)</f>
        <v xml:space="preserve"> </v>
      </c>
      <c r="I8" s="468">
        <f>I9+I10+I15+I24+I27+I28+I29+I30+I31+I32+I35+I36+I39+I40+I41+I44+I46+I45</f>
        <v>0</v>
      </c>
      <c r="J8" s="467" t="str">
        <f t="shared" ref="J8:J46" si="3">IF(E8=0," ",I8/E8)</f>
        <v xml:space="preserve"> </v>
      </c>
      <c r="K8" s="468">
        <f>K9+K10+K15+K24+K27+K28+K29+K30+K31+K32+K35+K36+K39+K40+K41+K44+K46+K45</f>
        <v>0</v>
      </c>
      <c r="L8" s="467" t="str">
        <f t="shared" ref="L8:L46" si="4">IF(I8=0," ",K8/I8)</f>
        <v xml:space="preserve"> </v>
      </c>
      <c r="M8" s="468">
        <f>M9+M10+M15+M24+M27+M28+M29+M30+M31+M32+M35+M36+M39+M40+M41+M44+M46+M45</f>
        <v>0</v>
      </c>
      <c r="N8" s="467" t="str">
        <f t="shared" ref="N8:N46" si="5">IF(K8=0," ",M8/K8)</f>
        <v xml:space="preserve"> </v>
      </c>
    </row>
    <row r="9" spans="1:14" x14ac:dyDescent="0.2">
      <c r="A9" s="465" t="s">
        <v>567</v>
      </c>
      <c r="B9" s="464" t="s">
        <v>566</v>
      </c>
      <c r="C9" s="448"/>
      <c r="D9" s="446"/>
      <c r="E9" s="446"/>
      <c r="F9" s="448">
        <f t="shared" si="0"/>
        <v>0</v>
      </c>
      <c r="G9" s="447" t="str">
        <f t="shared" si="1"/>
        <v xml:space="preserve"> </v>
      </c>
      <c r="H9" s="447" t="str">
        <f t="shared" si="2"/>
        <v xml:space="preserve"> </v>
      </c>
      <c r="I9" s="446"/>
      <c r="J9" s="445" t="str">
        <f t="shared" si="3"/>
        <v xml:space="preserve"> </v>
      </c>
      <c r="K9" s="446"/>
      <c r="L9" s="445" t="str">
        <f t="shared" si="4"/>
        <v xml:space="preserve"> </v>
      </c>
      <c r="M9" s="446"/>
      <c r="N9" s="445" t="str">
        <f t="shared" si="5"/>
        <v xml:space="preserve"> </v>
      </c>
    </row>
    <row r="10" spans="1:14" x14ac:dyDescent="0.2">
      <c r="A10" s="450" t="s">
        <v>32</v>
      </c>
      <c r="B10" s="449"/>
      <c r="C10" s="446">
        <f>C11+C12+C13+C14</f>
        <v>0</v>
      </c>
      <c r="D10" s="446">
        <f>D11+D12+D13+D14</f>
        <v>0</v>
      </c>
      <c r="E10" s="446">
        <f>E11+E12+E13+E14</f>
        <v>0</v>
      </c>
      <c r="F10" s="448">
        <f t="shared" si="0"/>
        <v>0</v>
      </c>
      <c r="G10" s="447" t="str">
        <f t="shared" si="1"/>
        <v xml:space="preserve"> </v>
      </c>
      <c r="H10" s="447" t="str">
        <f t="shared" si="2"/>
        <v xml:space="preserve"> </v>
      </c>
      <c r="I10" s="446">
        <f>I11+I12+I13+I14</f>
        <v>0</v>
      </c>
      <c r="J10" s="445" t="str">
        <f t="shared" si="3"/>
        <v xml:space="preserve"> </v>
      </c>
      <c r="K10" s="446">
        <f>K11+K12+K13+K14</f>
        <v>0</v>
      </c>
      <c r="L10" s="445" t="str">
        <f t="shared" si="4"/>
        <v xml:space="preserve"> </v>
      </c>
      <c r="M10" s="446">
        <f>M11+M12+M13+M14</f>
        <v>0</v>
      </c>
      <c r="N10" s="445" t="str">
        <f t="shared" si="5"/>
        <v xml:space="preserve"> </v>
      </c>
    </row>
    <row r="11" spans="1:14" s="451" customFormat="1" ht="31.5" x14ac:dyDescent="0.2">
      <c r="A11" s="457" t="s">
        <v>565</v>
      </c>
      <c r="B11" s="456" t="s">
        <v>564</v>
      </c>
      <c r="C11" s="453"/>
      <c r="D11" s="453"/>
      <c r="E11" s="453"/>
      <c r="F11" s="455">
        <f t="shared" si="0"/>
        <v>0</v>
      </c>
      <c r="G11" s="454" t="str">
        <f t="shared" si="1"/>
        <v xml:space="preserve"> </v>
      </c>
      <c r="H11" s="454" t="str">
        <f t="shared" si="2"/>
        <v xml:space="preserve"> </v>
      </c>
      <c r="I11" s="453"/>
      <c r="J11" s="452" t="str">
        <f t="shared" si="3"/>
        <v xml:space="preserve"> </v>
      </c>
      <c r="K11" s="453"/>
      <c r="L11" s="452" t="str">
        <f t="shared" si="4"/>
        <v xml:space="preserve"> </v>
      </c>
      <c r="M11" s="453"/>
      <c r="N11" s="452" t="str">
        <f t="shared" si="5"/>
        <v xml:space="preserve"> </v>
      </c>
    </row>
    <row r="12" spans="1:14" s="451" customFormat="1" ht="31.5" x14ac:dyDescent="0.2">
      <c r="A12" s="457" t="s">
        <v>563</v>
      </c>
      <c r="B12" s="456" t="s">
        <v>53</v>
      </c>
      <c r="C12" s="453"/>
      <c r="D12" s="453"/>
      <c r="E12" s="453"/>
      <c r="F12" s="455">
        <f t="shared" si="0"/>
        <v>0</v>
      </c>
      <c r="G12" s="454" t="str">
        <f t="shared" si="1"/>
        <v xml:space="preserve"> </v>
      </c>
      <c r="H12" s="454" t="str">
        <f t="shared" si="2"/>
        <v xml:space="preserve"> </v>
      </c>
      <c r="I12" s="453"/>
      <c r="J12" s="452" t="str">
        <f t="shared" si="3"/>
        <v xml:space="preserve"> </v>
      </c>
      <c r="K12" s="453"/>
      <c r="L12" s="452" t="str">
        <f t="shared" si="4"/>
        <v xml:space="preserve"> </v>
      </c>
      <c r="M12" s="453"/>
      <c r="N12" s="452" t="str">
        <f t="shared" si="5"/>
        <v xml:space="preserve"> </v>
      </c>
    </row>
    <row r="13" spans="1:14" s="451" customFormat="1" ht="31.5" x14ac:dyDescent="0.2">
      <c r="A13" s="457" t="s">
        <v>562</v>
      </c>
      <c r="B13" s="456" t="s">
        <v>54</v>
      </c>
      <c r="C13" s="453"/>
      <c r="D13" s="453"/>
      <c r="E13" s="453"/>
      <c r="F13" s="455">
        <f t="shared" si="0"/>
        <v>0</v>
      </c>
      <c r="G13" s="454" t="str">
        <f t="shared" si="1"/>
        <v xml:space="preserve"> </v>
      </c>
      <c r="H13" s="454" t="str">
        <f t="shared" si="2"/>
        <v xml:space="preserve"> </v>
      </c>
      <c r="I13" s="453"/>
      <c r="J13" s="452" t="str">
        <f t="shared" si="3"/>
        <v xml:space="preserve"> </v>
      </c>
      <c r="K13" s="453"/>
      <c r="L13" s="452" t="str">
        <f t="shared" si="4"/>
        <v xml:space="preserve"> </v>
      </c>
      <c r="M13" s="453"/>
      <c r="N13" s="452" t="str">
        <f t="shared" si="5"/>
        <v xml:space="preserve"> </v>
      </c>
    </row>
    <row r="14" spans="1:14" s="451" customFormat="1" ht="31.5" x14ac:dyDescent="0.2">
      <c r="A14" s="457" t="s">
        <v>561</v>
      </c>
      <c r="B14" s="456" t="s">
        <v>560</v>
      </c>
      <c r="C14" s="453"/>
      <c r="D14" s="453"/>
      <c r="E14" s="453"/>
      <c r="F14" s="455">
        <f t="shared" si="0"/>
        <v>0</v>
      </c>
      <c r="G14" s="454" t="str">
        <f t="shared" si="1"/>
        <v xml:space="preserve"> </v>
      </c>
      <c r="H14" s="454" t="str">
        <f t="shared" si="2"/>
        <v xml:space="preserve"> </v>
      </c>
      <c r="I14" s="453"/>
      <c r="J14" s="452" t="str">
        <f t="shared" si="3"/>
        <v xml:space="preserve"> </v>
      </c>
      <c r="K14" s="453"/>
      <c r="L14" s="452" t="str">
        <f t="shared" si="4"/>
        <v xml:space="preserve"> </v>
      </c>
      <c r="M14" s="453"/>
      <c r="N14" s="452" t="str">
        <f t="shared" si="5"/>
        <v xml:space="preserve"> </v>
      </c>
    </row>
    <row r="15" spans="1:14" x14ac:dyDescent="0.2">
      <c r="A15" s="450" t="s">
        <v>559</v>
      </c>
      <c r="B15" s="449"/>
      <c r="C15" s="446">
        <f>C16+C17+C18+C19+C20+C21+C22+C23</f>
        <v>0</v>
      </c>
      <c r="D15" s="446">
        <f>D16+D17+D18+D19+D20+D21+D22+D23</f>
        <v>0</v>
      </c>
      <c r="E15" s="446">
        <f>E16+E17+E18+E19+E20+E21+E22+E23</f>
        <v>0</v>
      </c>
      <c r="F15" s="448">
        <f t="shared" si="0"/>
        <v>0</v>
      </c>
      <c r="G15" s="447" t="str">
        <f t="shared" si="1"/>
        <v xml:space="preserve"> </v>
      </c>
      <c r="H15" s="447" t="str">
        <f t="shared" si="2"/>
        <v xml:space="preserve"> </v>
      </c>
      <c r="I15" s="446">
        <f>I16+I17+I18+I19+I20+I21+I22+I23</f>
        <v>0</v>
      </c>
      <c r="J15" s="445" t="str">
        <f t="shared" si="3"/>
        <v xml:space="preserve"> </v>
      </c>
      <c r="K15" s="446">
        <f>K16+K17+K18+K19+K20+K21+K22+K23</f>
        <v>0</v>
      </c>
      <c r="L15" s="445" t="str">
        <f t="shared" si="4"/>
        <v xml:space="preserve"> </v>
      </c>
      <c r="M15" s="446">
        <f>M16+M17+M18+M19+M20+M21+M22+M23</f>
        <v>0</v>
      </c>
      <c r="N15" s="445" t="str">
        <f t="shared" si="5"/>
        <v xml:space="preserve"> </v>
      </c>
    </row>
    <row r="16" spans="1:14" s="451" customFormat="1" ht="31.5" x14ac:dyDescent="0.2">
      <c r="A16" s="457" t="s">
        <v>558</v>
      </c>
      <c r="B16" s="456" t="s">
        <v>557</v>
      </c>
      <c r="C16" s="453"/>
      <c r="D16" s="453"/>
      <c r="E16" s="453"/>
      <c r="F16" s="455">
        <f t="shared" si="0"/>
        <v>0</v>
      </c>
      <c r="G16" s="454" t="str">
        <f t="shared" si="1"/>
        <v xml:space="preserve"> </v>
      </c>
      <c r="H16" s="454" t="str">
        <f t="shared" si="2"/>
        <v xml:space="preserve"> </v>
      </c>
      <c r="I16" s="453"/>
      <c r="J16" s="452" t="str">
        <f t="shared" si="3"/>
        <v xml:space="preserve"> </v>
      </c>
      <c r="K16" s="453"/>
      <c r="L16" s="452" t="str">
        <f t="shared" si="4"/>
        <v xml:space="preserve"> </v>
      </c>
      <c r="M16" s="453"/>
      <c r="N16" s="452" t="str">
        <f t="shared" si="5"/>
        <v xml:space="preserve"> </v>
      </c>
    </row>
    <row r="17" spans="1:14" s="451" customFormat="1" ht="31.5" x14ac:dyDescent="0.2">
      <c r="A17" s="457" t="s">
        <v>556</v>
      </c>
      <c r="B17" s="456" t="s">
        <v>555</v>
      </c>
      <c r="C17" s="453"/>
      <c r="D17" s="453"/>
      <c r="E17" s="453"/>
      <c r="F17" s="455">
        <f t="shared" si="0"/>
        <v>0</v>
      </c>
      <c r="G17" s="454" t="str">
        <f t="shared" si="1"/>
        <v xml:space="preserve"> </v>
      </c>
      <c r="H17" s="454" t="str">
        <f t="shared" si="2"/>
        <v xml:space="preserve"> </v>
      </c>
      <c r="I17" s="453"/>
      <c r="J17" s="452" t="str">
        <f t="shared" si="3"/>
        <v xml:space="preserve"> </v>
      </c>
      <c r="K17" s="453"/>
      <c r="L17" s="452" t="str">
        <f t="shared" si="4"/>
        <v xml:space="preserve"> </v>
      </c>
      <c r="M17" s="453"/>
      <c r="N17" s="452" t="str">
        <f t="shared" si="5"/>
        <v xml:space="preserve"> </v>
      </c>
    </row>
    <row r="18" spans="1:14" s="451" customFormat="1" ht="47.25" x14ac:dyDescent="0.2">
      <c r="A18" s="457" t="s">
        <v>554</v>
      </c>
      <c r="B18" s="456" t="s">
        <v>553</v>
      </c>
      <c r="C18" s="453"/>
      <c r="D18" s="453"/>
      <c r="E18" s="453"/>
      <c r="F18" s="455">
        <f t="shared" si="0"/>
        <v>0</v>
      </c>
      <c r="G18" s="454" t="str">
        <f t="shared" si="1"/>
        <v xml:space="preserve"> </v>
      </c>
      <c r="H18" s="454" t="str">
        <f t="shared" si="2"/>
        <v xml:space="preserve"> </v>
      </c>
      <c r="I18" s="453"/>
      <c r="J18" s="452" t="str">
        <f t="shared" si="3"/>
        <v xml:space="preserve"> </v>
      </c>
      <c r="K18" s="453"/>
      <c r="L18" s="452" t="str">
        <f t="shared" si="4"/>
        <v xml:space="preserve"> </v>
      </c>
      <c r="M18" s="453"/>
      <c r="N18" s="452" t="str">
        <f t="shared" si="5"/>
        <v xml:space="preserve"> </v>
      </c>
    </row>
    <row r="19" spans="1:14" s="451" customFormat="1" ht="47.25" x14ac:dyDescent="0.2">
      <c r="A19" s="457" t="s">
        <v>552</v>
      </c>
      <c r="B19" s="456" t="s">
        <v>551</v>
      </c>
      <c r="C19" s="453"/>
      <c r="D19" s="453"/>
      <c r="E19" s="453"/>
      <c r="F19" s="455">
        <f t="shared" si="0"/>
        <v>0</v>
      </c>
      <c r="G19" s="454" t="str">
        <f t="shared" si="1"/>
        <v xml:space="preserve"> </v>
      </c>
      <c r="H19" s="454" t="str">
        <f t="shared" si="2"/>
        <v xml:space="preserve"> </v>
      </c>
      <c r="I19" s="453"/>
      <c r="J19" s="452" t="str">
        <f t="shared" si="3"/>
        <v xml:space="preserve"> </v>
      </c>
      <c r="K19" s="453"/>
      <c r="L19" s="452" t="str">
        <f t="shared" si="4"/>
        <v xml:space="preserve"> </v>
      </c>
      <c r="M19" s="453"/>
      <c r="N19" s="452" t="str">
        <f t="shared" si="5"/>
        <v xml:space="preserve"> </v>
      </c>
    </row>
    <row r="20" spans="1:14" s="451" customFormat="1" x14ac:dyDescent="0.2">
      <c r="A20" s="457" t="s">
        <v>550</v>
      </c>
      <c r="B20" s="456" t="s">
        <v>549</v>
      </c>
      <c r="C20" s="453"/>
      <c r="D20" s="453"/>
      <c r="E20" s="453"/>
      <c r="F20" s="455">
        <f t="shared" si="0"/>
        <v>0</v>
      </c>
      <c r="G20" s="454" t="str">
        <f t="shared" si="1"/>
        <v xml:space="preserve"> </v>
      </c>
      <c r="H20" s="454" t="str">
        <f t="shared" si="2"/>
        <v xml:space="preserve"> </v>
      </c>
      <c r="I20" s="453"/>
      <c r="J20" s="452" t="str">
        <f t="shared" si="3"/>
        <v xml:space="preserve"> </v>
      </c>
      <c r="K20" s="453"/>
      <c r="L20" s="452" t="str">
        <f t="shared" si="4"/>
        <v xml:space="preserve"> </v>
      </c>
      <c r="M20" s="453"/>
      <c r="N20" s="452" t="str">
        <f t="shared" si="5"/>
        <v xml:space="preserve"> </v>
      </c>
    </row>
    <row r="21" spans="1:14" s="451" customFormat="1" ht="31.5" x14ac:dyDescent="0.2">
      <c r="A21" s="457" t="s">
        <v>548</v>
      </c>
      <c r="B21" s="456" t="s">
        <v>103</v>
      </c>
      <c r="C21" s="453"/>
      <c r="D21" s="453"/>
      <c r="E21" s="453"/>
      <c r="F21" s="455">
        <f t="shared" si="0"/>
        <v>0</v>
      </c>
      <c r="G21" s="454" t="str">
        <f t="shared" si="1"/>
        <v xml:space="preserve"> </v>
      </c>
      <c r="H21" s="454" t="str">
        <f t="shared" si="2"/>
        <v xml:space="preserve"> </v>
      </c>
      <c r="I21" s="453"/>
      <c r="J21" s="452" t="str">
        <f t="shared" si="3"/>
        <v xml:space="preserve"> </v>
      </c>
      <c r="K21" s="453"/>
      <c r="L21" s="452" t="str">
        <f t="shared" si="4"/>
        <v xml:space="preserve"> </v>
      </c>
      <c r="M21" s="453"/>
      <c r="N21" s="452" t="str">
        <f t="shared" si="5"/>
        <v xml:space="preserve"> </v>
      </c>
    </row>
    <row r="22" spans="1:14" s="451" customFormat="1" ht="31.5" x14ac:dyDescent="0.2">
      <c r="A22" s="457" t="s">
        <v>547</v>
      </c>
      <c r="B22" s="456" t="s">
        <v>102</v>
      </c>
      <c r="C22" s="453"/>
      <c r="D22" s="453"/>
      <c r="E22" s="453"/>
      <c r="F22" s="455">
        <f t="shared" si="0"/>
        <v>0</v>
      </c>
      <c r="G22" s="454" t="str">
        <f t="shared" si="1"/>
        <v xml:space="preserve"> </v>
      </c>
      <c r="H22" s="454" t="str">
        <f t="shared" si="2"/>
        <v xml:space="preserve"> </v>
      </c>
      <c r="I22" s="453"/>
      <c r="J22" s="452" t="str">
        <f t="shared" si="3"/>
        <v xml:space="preserve"> </v>
      </c>
      <c r="K22" s="453"/>
      <c r="L22" s="452" t="str">
        <f t="shared" si="4"/>
        <v xml:space="preserve"> </v>
      </c>
      <c r="M22" s="453"/>
      <c r="N22" s="452" t="str">
        <f t="shared" si="5"/>
        <v xml:space="preserve"> </v>
      </c>
    </row>
    <row r="23" spans="1:14" s="451" customFormat="1" x14ac:dyDescent="0.2">
      <c r="A23" s="463" t="s">
        <v>546</v>
      </c>
      <c r="B23" s="462" t="s">
        <v>545</v>
      </c>
      <c r="C23" s="459"/>
      <c r="D23" s="459"/>
      <c r="E23" s="459"/>
      <c r="F23" s="461">
        <f t="shared" si="0"/>
        <v>0</v>
      </c>
      <c r="G23" s="460" t="str">
        <f t="shared" si="1"/>
        <v xml:space="preserve"> </v>
      </c>
      <c r="H23" s="460" t="str">
        <f t="shared" si="2"/>
        <v xml:space="preserve"> </v>
      </c>
      <c r="I23" s="459"/>
      <c r="J23" s="458" t="str">
        <f t="shared" si="3"/>
        <v xml:space="preserve"> </v>
      </c>
      <c r="K23" s="459"/>
      <c r="L23" s="458" t="str">
        <f t="shared" si="4"/>
        <v xml:space="preserve"> </v>
      </c>
      <c r="M23" s="459"/>
      <c r="N23" s="458" t="str">
        <f t="shared" si="5"/>
        <v xml:space="preserve"> </v>
      </c>
    </row>
    <row r="24" spans="1:14" ht="31.5" x14ac:dyDescent="0.2">
      <c r="A24" s="450" t="s">
        <v>544</v>
      </c>
      <c r="B24" s="449"/>
      <c r="C24" s="446">
        <f>C25+C26</f>
        <v>0</v>
      </c>
      <c r="D24" s="446">
        <f>D25+D26</f>
        <v>0</v>
      </c>
      <c r="E24" s="446">
        <f>E25+E26</f>
        <v>0</v>
      </c>
      <c r="F24" s="448">
        <f t="shared" si="0"/>
        <v>0</v>
      </c>
      <c r="G24" s="447" t="str">
        <f t="shared" si="1"/>
        <v xml:space="preserve"> </v>
      </c>
      <c r="H24" s="447" t="str">
        <f t="shared" si="2"/>
        <v xml:space="preserve"> </v>
      </c>
      <c r="I24" s="446">
        <f>I25+I26</f>
        <v>0</v>
      </c>
      <c r="J24" s="445" t="str">
        <f t="shared" si="3"/>
        <v xml:space="preserve"> </v>
      </c>
      <c r="K24" s="446">
        <f>K25+K26</f>
        <v>0</v>
      </c>
      <c r="L24" s="445" t="str">
        <f t="shared" si="4"/>
        <v xml:space="preserve"> </v>
      </c>
      <c r="M24" s="446">
        <f>M25+M26</f>
        <v>0</v>
      </c>
      <c r="N24" s="445" t="str">
        <f t="shared" si="5"/>
        <v xml:space="preserve"> </v>
      </c>
    </row>
    <row r="25" spans="1:14" s="451" customFormat="1" x14ac:dyDescent="0.2">
      <c r="A25" s="457" t="s">
        <v>543</v>
      </c>
      <c r="B25" s="456" t="s">
        <v>542</v>
      </c>
      <c r="C25" s="453"/>
      <c r="D25" s="453"/>
      <c r="E25" s="453"/>
      <c r="F25" s="455">
        <f t="shared" si="0"/>
        <v>0</v>
      </c>
      <c r="G25" s="454" t="str">
        <f t="shared" si="1"/>
        <v xml:space="preserve"> </v>
      </c>
      <c r="H25" s="454" t="str">
        <f t="shared" si="2"/>
        <v xml:space="preserve"> </v>
      </c>
      <c r="I25" s="453"/>
      <c r="J25" s="452" t="str">
        <f t="shared" si="3"/>
        <v xml:space="preserve"> </v>
      </c>
      <c r="K25" s="453"/>
      <c r="L25" s="452" t="str">
        <f t="shared" si="4"/>
        <v xml:space="preserve"> </v>
      </c>
      <c r="M25" s="453"/>
      <c r="N25" s="452" t="str">
        <f t="shared" si="5"/>
        <v xml:space="preserve"> </v>
      </c>
    </row>
    <row r="26" spans="1:14" s="451" customFormat="1" ht="31.5" x14ac:dyDescent="0.2">
      <c r="A26" s="457" t="s">
        <v>541</v>
      </c>
      <c r="B26" s="456" t="s">
        <v>540</v>
      </c>
      <c r="C26" s="453"/>
      <c r="D26" s="453"/>
      <c r="E26" s="453"/>
      <c r="F26" s="455">
        <f t="shared" si="0"/>
        <v>0</v>
      </c>
      <c r="G26" s="454" t="str">
        <f t="shared" si="1"/>
        <v xml:space="preserve"> </v>
      </c>
      <c r="H26" s="454" t="str">
        <f t="shared" si="2"/>
        <v xml:space="preserve"> </v>
      </c>
      <c r="I26" s="453"/>
      <c r="J26" s="452" t="str">
        <f t="shared" si="3"/>
        <v xml:space="preserve"> </v>
      </c>
      <c r="K26" s="453"/>
      <c r="L26" s="452" t="str">
        <f t="shared" si="4"/>
        <v xml:space="preserve"> </v>
      </c>
      <c r="M26" s="453"/>
      <c r="N26" s="452" t="str">
        <f t="shared" si="5"/>
        <v xml:space="preserve"> </v>
      </c>
    </row>
    <row r="27" spans="1:14" ht="31.5" x14ac:dyDescent="0.2">
      <c r="A27" s="450" t="s">
        <v>152</v>
      </c>
      <c r="B27" s="449" t="s">
        <v>539</v>
      </c>
      <c r="C27" s="446"/>
      <c r="D27" s="446"/>
      <c r="E27" s="446"/>
      <c r="F27" s="448">
        <f t="shared" si="0"/>
        <v>0</v>
      </c>
      <c r="G27" s="447" t="str">
        <f t="shared" si="1"/>
        <v xml:space="preserve"> </v>
      </c>
      <c r="H27" s="447" t="str">
        <f t="shared" si="2"/>
        <v xml:space="preserve"> </v>
      </c>
      <c r="I27" s="446"/>
      <c r="J27" s="445" t="str">
        <f t="shared" si="3"/>
        <v xml:space="preserve"> </v>
      </c>
      <c r="K27" s="446"/>
      <c r="L27" s="445" t="str">
        <f t="shared" si="4"/>
        <v xml:space="preserve"> </v>
      </c>
      <c r="M27" s="446"/>
      <c r="N27" s="445" t="str">
        <f t="shared" si="5"/>
        <v xml:space="preserve"> </v>
      </c>
    </row>
    <row r="28" spans="1:14" x14ac:dyDescent="0.2">
      <c r="A28" s="450" t="s">
        <v>156</v>
      </c>
      <c r="B28" s="449" t="s">
        <v>538</v>
      </c>
      <c r="C28" s="446"/>
      <c r="D28" s="446"/>
      <c r="E28" s="446"/>
      <c r="F28" s="448">
        <f t="shared" si="0"/>
        <v>0</v>
      </c>
      <c r="G28" s="447" t="str">
        <f t="shared" si="1"/>
        <v xml:space="preserve"> </v>
      </c>
      <c r="H28" s="447" t="str">
        <f t="shared" si="2"/>
        <v xml:space="preserve"> </v>
      </c>
      <c r="I28" s="446"/>
      <c r="J28" s="445" t="str">
        <f t="shared" si="3"/>
        <v xml:space="preserve"> </v>
      </c>
      <c r="K28" s="446"/>
      <c r="L28" s="445" t="str">
        <f t="shared" si="4"/>
        <v xml:space="preserve"> </v>
      </c>
      <c r="M28" s="446"/>
      <c r="N28" s="445" t="str">
        <f t="shared" si="5"/>
        <v xml:space="preserve"> </v>
      </c>
    </row>
    <row r="29" spans="1:14" ht="31.5" x14ac:dyDescent="0.2">
      <c r="A29" s="450" t="s">
        <v>537</v>
      </c>
      <c r="B29" s="449" t="s">
        <v>536</v>
      </c>
      <c r="C29" s="446"/>
      <c r="D29" s="446"/>
      <c r="E29" s="446"/>
      <c r="F29" s="448">
        <f t="shared" si="0"/>
        <v>0</v>
      </c>
      <c r="G29" s="447" t="str">
        <f t="shared" si="1"/>
        <v xml:space="preserve"> </v>
      </c>
      <c r="H29" s="447" t="str">
        <f t="shared" si="2"/>
        <v xml:space="preserve"> </v>
      </c>
      <c r="I29" s="446"/>
      <c r="J29" s="445" t="str">
        <f t="shared" si="3"/>
        <v xml:space="preserve"> </v>
      </c>
      <c r="K29" s="446"/>
      <c r="L29" s="445" t="str">
        <f t="shared" si="4"/>
        <v xml:space="preserve"> </v>
      </c>
      <c r="M29" s="446"/>
      <c r="N29" s="445" t="str">
        <f t="shared" si="5"/>
        <v xml:space="preserve"> </v>
      </c>
    </row>
    <row r="30" spans="1:14" x14ac:dyDescent="0.2">
      <c r="A30" s="450" t="s">
        <v>194</v>
      </c>
      <c r="B30" s="449" t="s">
        <v>535</v>
      </c>
      <c r="C30" s="446"/>
      <c r="D30" s="446"/>
      <c r="E30" s="446"/>
      <c r="F30" s="448">
        <f t="shared" si="0"/>
        <v>0</v>
      </c>
      <c r="G30" s="447" t="str">
        <f t="shared" si="1"/>
        <v xml:space="preserve"> </v>
      </c>
      <c r="H30" s="447" t="str">
        <f t="shared" si="2"/>
        <v xml:space="preserve"> </v>
      </c>
      <c r="I30" s="446"/>
      <c r="J30" s="445" t="str">
        <f t="shared" si="3"/>
        <v xml:space="preserve"> </v>
      </c>
      <c r="K30" s="446"/>
      <c r="L30" s="445" t="str">
        <f t="shared" si="4"/>
        <v xml:space="preserve"> </v>
      </c>
      <c r="M30" s="446"/>
      <c r="N30" s="445" t="str">
        <f t="shared" si="5"/>
        <v xml:space="preserve"> </v>
      </c>
    </row>
    <row r="31" spans="1:14" x14ac:dyDescent="0.2">
      <c r="A31" s="450" t="s">
        <v>534</v>
      </c>
      <c r="B31" s="449" t="s">
        <v>533</v>
      </c>
      <c r="C31" s="446"/>
      <c r="D31" s="446"/>
      <c r="E31" s="446"/>
      <c r="F31" s="448">
        <f t="shared" si="0"/>
        <v>0</v>
      </c>
      <c r="G31" s="447" t="str">
        <f t="shared" si="1"/>
        <v xml:space="preserve"> </v>
      </c>
      <c r="H31" s="447" t="str">
        <f t="shared" si="2"/>
        <v xml:space="preserve"> </v>
      </c>
      <c r="I31" s="446"/>
      <c r="J31" s="445" t="str">
        <f t="shared" si="3"/>
        <v xml:space="preserve"> </v>
      </c>
      <c r="K31" s="446"/>
      <c r="L31" s="445" t="str">
        <f t="shared" si="4"/>
        <v xml:space="preserve"> </v>
      </c>
      <c r="M31" s="446"/>
      <c r="N31" s="445" t="str">
        <f t="shared" si="5"/>
        <v xml:space="preserve"> </v>
      </c>
    </row>
    <row r="32" spans="1:14" x14ac:dyDescent="0.2">
      <c r="A32" s="450" t="s">
        <v>532</v>
      </c>
      <c r="B32" s="449"/>
      <c r="C32" s="446">
        <f>C33+C34</f>
        <v>0</v>
      </c>
      <c r="D32" s="446">
        <f>D33+D34</f>
        <v>0</v>
      </c>
      <c r="E32" s="446">
        <f>E33+E34</f>
        <v>0</v>
      </c>
      <c r="F32" s="448">
        <f t="shared" si="0"/>
        <v>0</v>
      </c>
      <c r="G32" s="447" t="str">
        <f t="shared" si="1"/>
        <v xml:space="preserve"> </v>
      </c>
      <c r="H32" s="447" t="str">
        <f t="shared" si="2"/>
        <v xml:space="preserve"> </v>
      </c>
      <c r="I32" s="446">
        <f>I33+I34</f>
        <v>0</v>
      </c>
      <c r="J32" s="445" t="str">
        <f t="shared" si="3"/>
        <v xml:space="preserve"> </v>
      </c>
      <c r="K32" s="446">
        <f>K33+K34</f>
        <v>0</v>
      </c>
      <c r="L32" s="445" t="str">
        <f t="shared" si="4"/>
        <v xml:space="preserve"> </v>
      </c>
      <c r="M32" s="446">
        <f>M33+M34</f>
        <v>0</v>
      </c>
      <c r="N32" s="445" t="str">
        <f t="shared" si="5"/>
        <v xml:space="preserve"> </v>
      </c>
    </row>
    <row r="33" spans="1:14" s="451" customFormat="1" x14ac:dyDescent="0.2">
      <c r="A33" s="457" t="s">
        <v>526</v>
      </c>
      <c r="B33" s="456" t="s">
        <v>531</v>
      </c>
      <c r="C33" s="453"/>
      <c r="D33" s="453"/>
      <c r="E33" s="453"/>
      <c r="F33" s="455">
        <f t="shared" si="0"/>
        <v>0</v>
      </c>
      <c r="G33" s="454" t="str">
        <f t="shared" si="1"/>
        <v xml:space="preserve"> </v>
      </c>
      <c r="H33" s="454" t="str">
        <f t="shared" si="2"/>
        <v xml:space="preserve"> </v>
      </c>
      <c r="I33" s="453"/>
      <c r="J33" s="452" t="str">
        <f t="shared" si="3"/>
        <v xml:space="preserve"> </v>
      </c>
      <c r="K33" s="453"/>
      <c r="L33" s="452" t="str">
        <f t="shared" si="4"/>
        <v xml:space="preserve"> </v>
      </c>
      <c r="M33" s="453"/>
      <c r="N33" s="452" t="str">
        <f t="shared" si="5"/>
        <v xml:space="preserve"> </v>
      </c>
    </row>
    <row r="34" spans="1:14" s="451" customFormat="1" x14ac:dyDescent="0.2">
      <c r="A34" s="457" t="s">
        <v>524</v>
      </c>
      <c r="B34" s="456" t="s">
        <v>530</v>
      </c>
      <c r="C34" s="453"/>
      <c r="D34" s="453"/>
      <c r="E34" s="453"/>
      <c r="F34" s="455">
        <f t="shared" si="0"/>
        <v>0</v>
      </c>
      <c r="G34" s="454" t="str">
        <f t="shared" si="1"/>
        <v xml:space="preserve"> </v>
      </c>
      <c r="H34" s="454" t="str">
        <f t="shared" si="2"/>
        <v xml:space="preserve"> </v>
      </c>
      <c r="I34" s="453"/>
      <c r="J34" s="452" t="str">
        <f t="shared" si="3"/>
        <v xml:space="preserve"> </v>
      </c>
      <c r="K34" s="453"/>
      <c r="L34" s="452" t="str">
        <f t="shared" si="4"/>
        <v xml:space="preserve"> </v>
      </c>
      <c r="M34" s="453"/>
      <c r="N34" s="452" t="str">
        <f t="shared" si="5"/>
        <v xml:space="preserve"> </v>
      </c>
    </row>
    <row r="35" spans="1:14" ht="31.5" x14ac:dyDescent="0.2">
      <c r="A35" s="450" t="s">
        <v>529</v>
      </c>
      <c r="B35" s="449" t="s">
        <v>528</v>
      </c>
      <c r="C35" s="446"/>
      <c r="D35" s="446"/>
      <c r="E35" s="446"/>
      <c r="F35" s="448">
        <f t="shared" si="0"/>
        <v>0</v>
      </c>
      <c r="G35" s="447" t="str">
        <f t="shared" si="1"/>
        <v xml:space="preserve"> </v>
      </c>
      <c r="H35" s="447" t="str">
        <f t="shared" si="2"/>
        <v xml:space="preserve"> </v>
      </c>
      <c r="I35" s="446"/>
      <c r="J35" s="445" t="str">
        <f t="shared" si="3"/>
        <v xml:space="preserve"> </v>
      </c>
      <c r="K35" s="446"/>
      <c r="L35" s="445" t="str">
        <f t="shared" si="4"/>
        <v xml:space="preserve"> </v>
      </c>
      <c r="M35" s="446"/>
      <c r="N35" s="445" t="str">
        <f t="shared" si="5"/>
        <v xml:space="preserve"> </v>
      </c>
    </row>
    <row r="36" spans="1:14" x14ac:dyDescent="0.2">
      <c r="A36" s="450" t="s">
        <v>527</v>
      </c>
      <c r="B36" s="449"/>
      <c r="C36" s="446">
        <f>C37+C38</f>
        <v>0</v>
      </c>
      <c r="D36" s="446">
        <f>D37+D38</f>
        <v>0</v>
      </c>
      <c r="E36" s="446">
        <f>E37+E38</f>
        <v>0</v>
      </c>
      <c r="F36" s="448">
        <f t="shared" si="0"/>
        <v>0</v>
      </c>
      <c r="G36" s="447" t="str">
        <f t="shared" si="1"/>
        <v xml:space="preserve"> </v>
      </c>
      <c r="H36" s="447" t="str">
        <f t="shared" si="2"/>
        <v xml:space="preserve"> </v>
      </c>
      <c r="I36" s="446">
        <f>I37+I38</f>
        <v>0</v>
      </c>
      <c r="J36" s="445" t="str">
        <f t="shared" si="3"/>
        <v xml:space="preserve"> </v>
      </c>
      <c r="K36" s="446">
        <f>K37+K38</f>
        <v>0</v>
      </c>
      <c r="L36" s="445" t="str">
        <f t="shared" si="4"/>
        <v xml:space="preserve"> </v>
      </c>
      <c r="M36" s="446">
        <f>M37+M38</f>
        <v>0</v>
      </c>
      <c r="N36" s="445" t="str">
        <f t="shared" si="5"/>
        <v xml:space="preserve"> </v>
      </c>
    </row>
    <row r="37" spans="1:14" s="451" customFormat="1" x14ac:dyDescent="0.2">
      <c r="A37" s="457" t="s">
        <v>526</v>
      </c>
      <c r="B37" s="456" t="s">
        <v>525</v>
      </c>
      <c r="C37" s="453"/>
      <c r="D37" s="453"/>
      <c r="E37" s="453"/>
      <c r="F37" s="455">
        <f t="shared" si="0"/>
        <v>0</v>
      </c>
      <c r="G37" s="454" t="str">
        <f t="shared" si="1"/>
        <v xml:space="preserve"> </v>
      </c>
      <c r="H37" s="454" t="str">
        <f t="shared" si="2"/>
        <v xml:space="preserve"> </v>
      </c>
      <c r="I37" s="453"/>
      <c r="J37" s="452" t="str">
        <f t="shared" si="3"/>
        <v xml:space="preserve"> </v>
      </c>
      <c r="K37" s="453"/>
      <c r="L37" s="452" t="str">
        <f t="shared" si="4"/>
        <v xml:space="preserve"> </v>
      </c>
      <c r="M37" s="453"/>
      <c r="N37" s="452" t="str">
        <f t="shared" si="5"/>
        <v xml:space="preserve"> </v>
      </c>
    </row>
    <row r="38" spans="1:14" s="451" customFormat="1" x14ac:dyDescent="0.2">
      <c r="A38" s="457" t="s">
        <v>524</v>
      </c>
      <c r="B38" s="456" t="s">
        <v>523</v>
      </c>
      <c r="C38" s="453"/>
      <c r="D38" s="453"/>
      <c r="E38" s="453"/>
      <c r="F38" s="455">
        <f t="shared" si="0"/>
        <v>0</v>
      </c>
      <c r="G38" s="454" t="str">
        <f t="shared" si="1"/>
        <v xml:space="preserve"> </v>
      </c>
      <c r="H38" s="454" t="str">
        <f t="shared" si="2"/>
        <v xml:space="preserve"> </v>
      </c>
      <c r="I38" s="453"/>
      <c r="J38" s="452" t="str">
        <f t="shared" si="3"/>
        <v xml:space="preserve"> </v>
      </c>
      <c r="K38" s="453"/>
      <c r="L38" s="452" t="str">
        <f t="shared" si="4"/>
        <v xml:space="preserve"> </v>
      </c>
      <c r="M38" s="453"/>
      <c r="N38" s="452" t="str">
        <f t="shared" si="5"/>
        <v xml:space="preserve"> </v>
      </c>
    </row>
    <row r="39" spans="1:14" x14ac:dyDescent="0.2">
      <c r="A39" s="450" t="s">
        <v>465</v>
      </c>
      <c r="B39" s="449" t="s">
        <v>522</v>
      </c>
      <c r="C39" s="446"/>
      <c r="D39" s="446"/>
      <c r="E39" s="446"/>
      <c r="F39" s="448">
        <f t="shared" si="0"/>
        <v>0</v>
      </c>
      <c r="G39" s="447" t="str">
        <f t="shared" si="1"/>
        <v xml:space="preserve"> </v>
      </c>
      <c r="H39" s="447" t="str">
        <f t="shared" si="2"/>
        <v xml:space="preserve"> </v>
      </c>
      <c r="I39" s="446"/>
      <c r="J39" s="445" t="str">
        <f t="shared" si="3"/>
        <v xml:space="preserve"> </v>
      </c>
      <c r="K39" s="446"/>
      <c r="L39" s="445" t="str">
        <f t="shared" si="4"/>
        <v xml:space="preserve"> </v>
      </c>
      <c r="M39" s="446"/>
      <c r="N39" s="445" t="str">
        <f t="shared" si="5"/>
        <v xml:space="preserve"> </v>
      </c>
    </row>
    <row r="40" spans="1:14" x14ac:dyDescent="0.2">
      <c r="A40" s="450" t="s">
        <v>521</v>
      </c>
      <c r="B40" s="449" t="s">
        <v>520</v>
      </c>
      <c r="C40" s="446"/>
      <c r="D40" s="446"/>
      <c r="E40" s="446"/>
      <c r="F40" s="448">
        <f t="shared" si="0"/>
        <v>0</v>
      </c>
      <c r="G40" s="447" t="str">
        <f t="shared" si="1"/>
        <v xml:space="preserve"> </v>
      </c>
      <c r="H40" s="447" t="str">
        <f t="shared" si="2"/>
        <v xml:space="preserve"> </v>
      </c>
      <c r="I40" s="446"/>
      <c r="J40" s="445" t="str">
        <f t="shared" si="3"/>
        <v xml:space="preserve"> </v>
      </c>
      <c r="K40" s="446"/>
      <c r="L40" s="445" t="str">
        <f t="shared" si="4"/>
        <v xml:space="preserve"> </v>
      </c>
      <c r="M40" s="446"/>
      <c r="N40" s="445" t="str">
        <f t="shared" si="5"/>
        <v xml:space="preserve"> </v>
      </c>
    </row>
    <row r="41" spans="1:14" ht="31.5" x14ac:dyDescent="0.2">
      <c r="A41" s="450" t="s">
        <v>519</v>
      </c>
      <c r="B41" s="449"/>
      <c r="C41" s="446">
        <f>C42+C43</f>
        <v>0</v>
      </c>
      <c r="D41" s="446">
        <f>D42+D43</f>
        <v>0</v>
      </c>
      <c r="E41" s="446">
        <f>E42+E43</f>
        <v>0</v>
      </c>
      <c r="F41" s="448">
        <f t="shared" si="0"/>
        <v>0</v>
      </c>
      <c r="G41" s="447" t="str">
        <f t="shared" si="1"/>
        <v xml:space="preserve"> </v>
      </c>
      <c r="H41" s="447" t="str">
        <f t="shared" si="2"/>
        <v xml:space="preserve"> </v>
      </c>
      <c r="I41" s="446">
        <f>I42+I43</f>
        <v>0</v>
      </c>
      <c r="J41" s="445" t="str">
        <f t="shared" si="3"/>
        <v xml:space="preserve"> </v>
      </c>
      <c r="K41" s="446">
        <f>K42+K43</f>
        <v>0</v>
      </c>
      <c r="L41" s="445" t="str">
        <f t="shared" si="4"/>
        <v xml:space="preserve"> </v>
      </c>
      <c r="M41" s="446">
        <f>M42+M43</f>
        <v>0</v>
      </c>
      <c r="N41" s="445" t="str">
        <f t="shared" si="5"/>
        <v xml:space="preserve"> </v>
      </c>
    </row>
    <row r="42" spans="1:14" s="451" customFormat="1" x14ac:dyDescent="0.2">
      <c r="A42" s="457" t="s">
        <v>518</v>
      </c>
      <c r="B42" s="456" t="s">
        <v>480</v>
      </c>
      <c r="C42" s="453"/>
      <c r="D42" s="453"/>
      <c r="E42" s="453"/>
      <c r="F42" s="455">
        <f t="shared" si="0"/>
        <v>0</v>
      </c>
      <c r="G42" s="454" t="str">
        <f t="shared" si="1"/>
        <v xml:space="preserve"> </v>
      </c>
      <c r="H42" s="454" t="str">
        <f t="shared" si="2"/>
        <v xml:space="preserve"> </v>
      </c>
      <c r="I42" s="453"/>
      <c r="J42" s="452" t="str">
        <f t="shared" si="3"/>
        <v xml:space="preserve"> </v>
      </c>
      <c r="K42" s="453"/>
      <c r="L42" s="452" t="str">
        <f t="shared" si="4"/>
        <v xml:space="preserve"> </v>
      </c>
      <c r="M42" s="453"/>
      <c r="N42" s="452" t="str">
        <f t="shared" si="5"/>
        <v xml:space="preserve"> </v>
      </c>
    </row>
    <row r="43" spans="1:14" s="451" customFormat="1" x14ac:dyDescent="0.2">
      <c r="A43" s="457" t="s">
        <v>517</v>
      </c>
      <c r="B43" s="456" t="s">
        <v>479</v>
      </c>
      <c r="C43" s="453"/>
      <c r="D43" s="453"/>
      <c r="E43" s="453"/>
      <c r="F43" s="455">
        <f t="shared" si="0"/>
        <v>0</v>
      </c>
      <c r="G43" s="454" t="str">
        <f t="shared" si="1"/>
        <v xml:space="preserve"> </v>
      </c>
      <c r="H43" s="454" t="str">
        <f t="shared" si="2"/>
        <v xml:space="preserve"> </v>
      </c>
      <c r="I43" s="453"/>
      <c r="J43" s="452" t="str">
        <f t="shared" si="3"/>
        <v xml:space="preserve"> </v>
      </c>
      <c r="K43" s="453"/>
      <c r="L43" s="452" t="str">
        <f t="shared" si="4"/>
        <v xml:space="preserve"> </v>
      </c>
      <c r="M43" s="453"/>
      <c r="N43" s="452" t="str">
        <f t="shared" si="5"/>
        <v xml:space="preserve"> </v>
      </c>
    </row>
    <row r="44" spans="1:14" ht="47.25" x14ac:dyDescent="0.2">
      <c r="A44" s="450" t="s">
        <v>495</v>
      </c>
      <c r="B44" s="449" t="s">
        <v>516</v>
      </c>
      <c r="C44" s="446"/>
      <c r="D44" s="446"/>
      <c r="E44" s="446"/>
      <c r="F44" s="448">
        <f t="shared" si="0"/>
        <v>0</v>
      </c>
      <c r="G44" s="447" t="str">
        <f t="shared" si="1"/>
        <v xml:space="preserve"> </v>
      </c>
      <c r="H44" s="447" t="str">
        <f t="shared" si="2"/>
        <v xml:space="preserve"> </v>
      </c>
      <c r="I44" s="446"/>
      <c r="J44" s="445" t="str">
        <f t="shared" si="3"/>
        <v xml:space="preserve"> </v>
      </c>
      <c r="K44" s="446"/>
      <c r="L44" s="445" t="str">
        <f t="shared" si="4"/>
        <v xml:space="preserve"> </v>
      </c>
      <c r="M44" s="446"/>
      <c r="N44" s="445" t="str">
        <f t="shared" si="5"/>
        <v xml:space="preserve"> </v>
      </c>
    </row>
    <row r="45" spans="1:14" ht="31.5" x14ac:dyDescent="0.2">
      <c r="A45" s="450" t="s">
        <v>506</v>
      </c>
      <c r="B45" s="449" t="s">
        <v>515</v>
      </c>
      <c r="C45" s="446"/>
      <c r="D45" s="446"/>
      <c r="E45" s="446"/>
      <c r="F45" s="448">
        <f t="shared" si="0"/>
        <v>0</v>
      </c>
      <c r="G45" s="447" t="str">
        <f t="shared" si="1"/>
        <v xml:space="preserve"> </v>
      </c>
      <c r="H45" s="447" t="str">
        <f t="shared" si="2"/>
        <v xml:space="preserve"> </v>
      </c>
      <c r="I45" s="446"/>
      <c r="J45" s="445" t="str">
        <f t="shared" si="3"/>
        <v xml:space="preserve"> </v>
      </c>
      <c r="K45" s="446"/>
      <c r="L45" s="445" t="str">
        <f t="shared" si="4"/>
        <v xml:space="preserve"> </v>
      </c>
      <c r="M45" s="446"/>
      <c r="N45" s="445" t="str">
        <f t="shared" si="5"/>
        <v xml:space="preserve"> </v>
      </c>
    </row>
    <row r="46" spans="1:14" ht="47.25" x14ac:dyDescent="0.2">
      <c r="A46" s="450" t="s">
        <v>511</v>
      </c>
      <c r="B46" s="449" t="s">
        <v>514</v>
      </c>
      <c r="C46" s="446"/>
      <c r="D46" s="446"/>
      <c r="E46" s="446"/>
      <c r="F46" s="448">
        <f t="shared" si="0"/>
        <v>0</v>
      </c>
      <c r="G46" s="447" t="str">
        <f t="shared" si="1"/>
        <v xml:space="preserve"> </v>
      </c>
      <c r="H46" s="447" t="str">
        <f t="shared" si="2"/>
        <v xml:space="preserve"> </v>
      </c>
      <c r="I46" s="446"/>
      <c r="J46" s="445" t="str">
        <f t="shared" si="3"/>
        <v xml:space="preserve"> </v>
      </c>
      <c r="K46" s="446"/>
      <c r="L46" s="445" t="str">
        <f t="shared" si="4"/>
        <v xml:space="preserve"> </v>
      </c>
      <c r="M46" s="446"/>
      <c r="N46" s="445" t="str">
        <f t="shared" si="5"/>
        <v xml:space="preserve"> </v>
      </c>
    </row>
    <row r="47" spans="1:14" ht="18.75" x14ac:dyDescent="0.2">
      <c r="A47" s="444" t="s">
        <v>513</v>
      </c>
    </row>
    <row r="48" spans="1:14" x14ac:dyDescent="0.2">
      <c r="G48" s="443"/>
    </row>
    <row r="49" spans="7:7" x14ac:dyDescent="0.2">
      <c r="G49" s="443"/>
    </row>
  </sheetData>
  <mergeCells count="15">
    <mergeCell ref="M2:N2"/>
    <mergeCell ref="A1:N1"/>
    <mergeCell ref="N6:N7"/>
    <mergeCell ref="A6:A7"/>
    <mergeCell ref="C6:C7"/>
    <mergeCell ref="D6:D7"/>
    <mergeCell ref="E6:E7"/>
    <mergeCell ref="F6:G6"/>
    <mergeCell ref="H6:H7"/>
    <mergeCell ref="I6:I7"/>
    <mergeCell ref="J6:J7"/>
    <mergeCell ref="K6:K7"/>
    <mergeCell ref="L6:L7"/>
    <mergeCell ref="M6:M7"/>
    <mergeCell ref="B6:B7"/>
  </mergeCells>
  <printOptions horizontalCentered="1"/>
  <pageMargins left="0" right="0" top="0" bottom="0" header="0" footer="0"/>
  <pageSetup paperSize="9" scale="5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topLeftCell="A7" zoomScaleNormal="100" zoomScaleSheetLayoutView="100" workbookViewId="0">
      <selection activeCell="G13" sqref="G13"/>
    </sheetView>
  </sheetViews>
  <sheetFormatPr defaultRowHeight="15.75" x14ac:dyDescent="0.2"/>
  <cols>
    <col min="1" max="1" width="42.42578125" style="36" customWidth="1"/>
    <col min="2" max="2" width="19" style="52" customWidth="1"/>
    <col min="3" max="3" width="17.5703125" style="35" customWidth="1"/>
    <col min="4" max="6" width="17.5703125" style="53" customWidth="1"/>
    <col min="7" max="16384" width="9.140625" style="53"/>
  </cols>
  <sheetData>
    <row r="1" spans="1:6" s="35" customFormat="1" x14ac:dyDescent="0.2">
      <c r="A1" s="485">
        <v>91</v>
      </c>
      <c r="B1" s="485"/>
      <c r="C1" s="485"/>
      <c r="D1" s="485"/>
      <c r="E1" s="485"/>
      <c r="F1" s="485"/>
    </row>
    <row r="2" spans="1:6" s="35" customFormat="1" ht="34.5" customHeight="1" x14ac:dyDescent="0.2">
      <c r="A2" s="36"/>
      <c r="F2" s="26" t="s">
        <v>51</v>
      </c>
    </row>
    <row r="3" spans="1:6" s="35" customFormat="1" ht="77.25" customHeight="1" x14ac:dyDescent="0.2">
      <c r="A3" s="486" t="s">
        <v>52</v>
      </c>
      <c r="B3" s="486"/>
      <c r="C3" s="486"/>
      <c r="D3" s="486"/>
      <c r="E3" s="486"/>
      <c r="F3" s="486"/>
    </row>
    <row r="4" spans="1:6" s="35" customFormat="1" x14ac:dyDescent="0.2">
      <c r="A4" s="27"/>
      <c r="B4" s="27"/>
      <c r="F4" s="28" t="s">
        <v>0</v>
      </c>
    </row>
    <row r="5" spans="1:6" s="35" customFormat="1" ht="42.75" x14ac:dyDescent="0.2">
      <c r="A5" s="29" t="s">
        <v>1</v>
      </c>
      <c r="B5" s="37" t="s">
        <v>43</v>
      </c>
      <c r="C5" s="37" t="s">
        <v>21</v>
      </c>
      <c r="D5" s="37" t="s">
        <v>22</v>
      </c>
      <c r="E5" s="37" t="s">
        <v>23</v>
      </c>
      <c r="F5" s="37" t="s">
        <v>24</v>
      </c>
    </row>
    <row r="6" spans="1:6" s="35" customFormat="1" x14ac:dyDescent="0.2">
      <c r="A6" s="54" t="s">
        <v>53</v>
      </c>
      <c r="B6" s="487"/>
      <c r="C6" s="488"/>
      <c r="D6" s="488"/>
      <c r="E6" s="488"/>
      <c r="F6" s="489"/>
    </row>
    <row r="7" spans="1:6" s="35" customFormat="1" ht="30" x14ac:dyDescent="0.2">
      <c r="A7" s="55" t="s">
        <v>46</v>
      </c>
      <c r="B7" s="42" t="s">
        <v>13</v>
      </c>
      <c r="C7" s="56">
        <f>'182 1 01 02010'!D8</f>
        <v>0</v>
      </c>
      <c r="D7" s="56">
        <f>'182 1 01 02010'!E8</f>
        <v>0</v>
      </c>
      <c r="E7" s="56">
        <f>'182 1 01 02010'!F8</f>
        <v>0</v>
      </c>
      <c r="F7" s="56">
        <f>'182 1 01 02010'!G8</f>
        <v>0</v>
      </c>
    </row>
    <row r="8" spans="1:6" s="35" customFormat="1" ht="31.5" x14ac:dyDescent="0.2">
      <c r="A8" s="38" t="s">
        <v>6</v>
      </c>
      <c r="B8" s="42" t="s">
        <v>13</v>
      </c>
      <c r="C8" s="40">
        <f>C9+C10+C11</f>
        <v>0</v>
      </c>
      <c r="D8" s="40">
        <f t="shared" ref="D8:F8" si="0">D9+D10+D11</f>
        <v>0</v>
      </c>
      <c r="E8" s="40">
        <f t="shared" si="0"/>
        <v>0</v>
      </c>
      <c r="F8" s="40">
        <f t="shared" si="0"/>
        <v>0</v>
      </c>
    </row>
    <row r="9" spans="1:6" s="35" customFormat="1" ht="31.5" x14ac:dyDescent="0.2">
      <c r="A9" s="47" t="s">
        <v>48</v>
      </c>
      <c r="B9" s="42" t="s">
        <v>13</v>
      </c>
      <c r="C9" s="40"/>
      <c r="D9" s="29"/>
      <c r="E9" s="29"/>
      <c r="F9" s="29"/>
    </row>
    <row r="10" spans="1:6" s="35" customFormat="1" x14ac:dyDescent="0.2">
      <c r="A10" s="47" t="s">
        <v>49</v>
      </c>
      <c r="B10" s="42" t="s">
        <v>13</v>
      </c>
      <c r="C10" s="29"/>
      <c r="D10" s="29"/>
      <c r="E10" s="29"/>
      <c r="F10" s="29"/>
    </row>
    <row r="11" spans="1:6" s="35" customFormat="1" x14ac:dyDescent="0.2">
      <c r="A11" s="47" t="s">
        <v>50</v>
      </c>
      <c r="B11" s="42" t="s">
        <v>13</v>
      </c>
      <c r="C11" s="29"/>
      <c r="D11" s="29"/>
      <c r="E11" s="29"/>
      <c r="F11" s="29"/>
    </row>
    <row r="12" spans="1:6" s="51" customFormat="1" ht="24.75" customHeight="1" x14ac:dyDescent="0.2">
      <c r="A12" s="48" t="s">
        <v>25</v>
      </c>
      <c r="B12" s="49"/>
      <c r="C12" s="50">
        <f>ROUND(B12*C7+C8,0)</f>
        <v>0</v>
      </c>
      <c r="D12" s="50">
        <f t="shared" ref="D12:F12" si="1">ROUND(C12*D7+D8,0)</f>
        <v>0</v>
      </c>
      <c r="E12" s="50">
        <f t="shared" si="1"/>
        <v>0</v>
      </c>
      <c r="F12" s="50">
        <f t="shared" si="1"/>
        <v>0</v>
      </c>
    </row>
    <row r="13" spans="1:6" x14ac:dyDescent="0.2">
      <c r="A13" s="54" t="s">
        <v>54</v>
      </c>
      <c r="B13" s="487"/>
      <c r="C13" s="488"/>
      <c r="D13" s="488"/>
      <c r="E13" s="488"/>
      <c r="F13" s="489"/>
    </row>
    <row r="14" spans="1:6" ht="30" x14ac:dyDescent="0.2">
      <c r="A14" s="55" t="s">
        <v>46</v>
      </c>
      <c r="B14" s="42" t="s">
        <v>13</v>
      </c>
      <c r="C14" s="56">
        <f>C7</f>
        <v>0</v>
      </c>
      <c r="D14" s="57">
        <f t="shared" ref="D14:F14" si="2">D7</f>
        <v>0</v>
      </c>
      <c r="E14" s="57">
        <f t="shared" si="2"/>
        <v>0</v>
      </c>
      <c r="F14" s="57">
        <f t="shared" si="2"/>
        <v>0</v>
      </c>
    </row>
    <row r="15" spans="1:6" ht="31.5" x14ac:dyDescent="0.2">
      <c r="A15" s="38" t="s">
        <v>6</v>
      </c>
      <c r="B15" s="42" t="s">
        <v>13</v>
      </c>
      <c r="C15" s="40">
        <f>C16+C17+C18</f>
        <v>0</v>
      </c>
      <c r="D15" s="40">
        <f t="shared" ref="D15:F15" si="3">D16+D17+D18</f>
        <v>0</v>
      </c>
      <c r="E15" s="40">
        <f t="shared" si="3"/>
        <v>0</v>
      </c>
      <c r="F15" s="40">
        <f t="shared" si="3"/>
        <v>0</v>
      </c>
    </row>
    <row r="16" spans="1:6" ht="31.5" x14ac:dyDescent="0.2">
      <c r="A16" s="47" t="s">
        <v>48</v>
      </c>
      <c r="B16" s="42" t="s">
        <v>13</v>
      </c>
      <c r="C16" s="40"/>
      <c r="D16" s="29"/>
      <c r="E16" s="29"/>
      <c r="F16" s="29"/>
    </row>
    <row r="17" spans="1:6" x14ac:dyDescent="0.2">
      <c r="A17" s="47" t="s">
        <v>49</v>
      </c>
      <c r="B17" s="42" t="s">
        <v>13</v>
      </c>
      <c r="C17" s="29"/>
      <c r="D17" s="29"/>
      <c r="E17" s="29"/>
      <c r="F17" s="29"/>
    </row>
    <row r="18" spans="1:6" x14ac:dyDescent="0.2">
      <c r="A18" s="47" t="s">
        <v>50</v>
      </c>
      <c r="B18" s="42" t="s">
        <v>13</v>
      </c>
      <c r="C18" s="29"/>
      <c r="D18" s="29"/>
      <c r="E18" s="29"/>
      <c r="F18" s="29"/>
    </row>
    <row r="19" spans="1:6" ht="26.25" customHeight="1" x14ac:dyDescent="0.2">
      <c r="A19" s="48" t="s">
        <v>25</v>
      </c>
      <c r="B19" s="49"/>
      <c r="C19" s="50">
        <f>ROUND(B19*C14+C15,0)</f>
        <v>0</v>
      </c>
      <c r="D19" s="50">
        <f t="shared" ref="D19:F19" si="4">ROUND(C19*D14+D15,0)</f>
        <v>0</v>
      </c>
      <c r="E19" s="50">
        <f t="shared" si="4"/>
        <v>0</v>
      </c>
      <c r="F19" s="50">
        <f t="shared" si="4"/>
        <v>0</v>
      </c>
    </row>
    <row r="20" spans="1:6" x14ac:dyDescent="0.2">
      <c r="A20" s="54" t="s">
        <v>55</v>
      </c>
      <c r="B20" s="487"/>
      <c r="C20" s="488"/>
      <c r="D20" s="488"/>
      <c r="E20" s="488"/>
      <c r="F20" s="489"/>
    </row>
    <row r="21" spans="1:6" ht="30" x14ac:dyDescent="0.2">
      <c r="A21" s="55" t="s">
        <v>46</v>
      </c>
      <c r="B21" s="42" t="s">
        <v>13</v>
      </c>
      <c r="C21" s="56">
        <f>C14</f>
        <v>0</v>
      </c>
      <c r="D21" s="56">
        <f t="shared" ref="D21:F21" si="5">D14</f>
        <v>0</v>
      </c>
      <c r="E21" s="56">
        <f t="shared" si="5"/>
        <v>0</v>
      </c>
      <c r="F21" s="56">
        <f t="shared" si="5"/>
        <v>0</v>
      </c>
    </row>
    <row r="22" spans="1:6" ht="31.5" x14ac:dyDescent="0.2">
      <c r="A22" s="38" t="s">
        <v>6</v>
      </c>
      <c r="B22" s="42" t="s">
        <v>13</v>
      </c>
      <c r="C22" s="40">
        <f>C23+C24+C25</f>
        <v>0</v>
      </c>
      <c r="D22" s="40">
        <f t="shared" ref="D22:F22" si="6">D23+D24+D25</f>
        <v>0</v>
      </c>
      <c r="E22" s="40">
        <f t="shared" si="6"/>
        <v>0</v>
      </c>
      <c r="F22" s="40">
        <f t="shared" si="6"/>
        <v>0</v>
      </c>
    </row>
    <row r="23" spans="1:6" ht="31.5" x14ac:dyDescent="0.2">
      <c r="A23" s="47" t="s">
        <v>48</v>
      </c>
      <c r="B23" s="42" t="s">
        <v>13</v>
      </c>
      <c r="C23" s="40"/>
      <c r="D23" s="29"/>
      <c r="E23" s="29"/>
      <c r="F23" s="29"/>
    </row>
    <row r="24" spans="1:6" x14ac:dyDescent="0.2">
      <c r="A24" s="47" t="s">
        <v>49</v>
      </c>
      <c r="B24" s="42" t="s">
        <v>13</v>
      </c>
      <c r="C24" s="29"/>
      <c r="D24" s="29"/>
      <c r="E24" s="29"/>
      <c r="F24" s="29"/>
    </row>
    <row r="25" spans="1:6" x14ac:dyDescent="0.2">
      <c r="A25" s="47" t="s">
        <v>50</v>
      </c>
      <c r="B25" s="42" t="s">
        <v>13</v>
      </c>
      <c r="C25" s="29"/>
      <c r="D25" s="29"/>
      <c r="E25" s="29"/>
      <c r="F25" s="29"/>
    </row>
    <row r="26" spans="1:6" ht="27" customHeight="1" x14ac:dyDescent="0.2">
      <c r="A26" s="48" t="s">
        <v>25</v>
      </c>
      <c r="B26" s="49"/>
      <c r="C26" s="50">
        <f>ROUND(B26*C21+C22,0)</f>
        <v>0</v>
      </c>
      <c r="D26" s="50">
        <f t="shared" ref="D26:F26" si="7">ROUND(C26*D21+D22,0)</f>
        <v>0</v>
      </c>
      <c r="E26" s="50">
        <f t="shared" si="7"/>
        <v>0</v>
      </c>
      <c r="F26" s="50">
        <f t="shared" si="7"/>
        <v>0</v>
      </c>
    </row>
  </sheetData>
  <mergeCells count="5">
    <mergeCell ref="A1:F1"/>
    <mergeCell ref="A3:F3"/>
    <mergeCell ref="B6:F6"/>
    <mergeCell ref="B13:F13"/>
    <mergeCell ref="B20:F20"/>
  </mergeCells>
  <printOptions horizontalCentered="1"/>
  <pageMargins left="0" right="0" top="0.39370078740157483" bottom="0.19685039370078741" header="0.31496062992125984" footer="0.31496062992125984"/>
  <pageSetup paperSize="9" scale="8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Normal="100" zoomScaleSheetLayoutView="100" workbookViewId="0">
      <selection activeCell="G13" sqref="G13"/>
    </sheetView>
  </sheetViews>
  <sheetFormatPr defaultRowHeight="15.75" x14ac:dyDescent="0.2"/>
  <cols>
    <col min="1" max="1" width="42.140625" style="58" customWidth="1"/>
    <col min="2" max="4" width="19" style="58" customWidth="1"/>
    <col min="5" max="6" width="17.5703125" style="58" customWidth="1"/>
    <col min="7" max="7" width="17.5703125" style="60" customWidth="1"/>
    <col min="8" max="8" width="17.5703125" style="58" customWidth="1"/>
    <col min="9" max="9" width="9.140625" style="58"/>
    <col min="10" max="10" width="13.140625" style="58" bestFit="1" customWidth="1"/>
    <col min="11" max="16384" width="9.140625" style="58"/>
  </cols>
  <sheetData>
    <row r="1" spans="1:8" x14ac:dyDescent="0.2">
      <c r="A1" s="490">
        <v>92</v>
      </c>
      <c r="B1" s="490"/>
      <c r="C1" s="490"/>
      <c r="D1" s="490"/>
      <c r="E1" s="490"/>
      <c r="F1" s="490"/>
      <c r="G1" s="490"/>
      <c r="H1" s="490"/>
    </row>
    <row r="2" spans="1:8" ht="33.75" customHeight="1" x14ac:dyDescent="0.2">
      <c r="F2" s="59"/>
      <c r="G2" s="491" t="s">
        <v>56</v>
      </c>
      <c r="H2" s="491"/>
    </row>
    <row r="3" spans="1:8" ht="60.75" customHeight="1" x14ac:dyDescent="0.2">
      <c r="A3" s="492" t="s">
        <v>57</v>
      </c>
      <c r="B3" s="492"/>
      <c r="C3" s="492"/>
      <c r="D3" s="492"/>
      <c r="E3" s="492"/>
      <c r="F3" s="492"/>
      <c r="G3" s="492"/>
      <c r="H3" s="492"/>
    </row>
    <row r="4" spans="1:8" x14ac:dyDescent="0.2">
      <c r="H4" s="61" t="s">
        <v>0</v>
      </c>
    </row>
    <row r="5" spans="1:8" s="62" customFormat="1" ht="45" customHeight="1" x14ac:dyDescent="0.2">
      <c r="A5" s="29" t="s">
        <v>58</v>
      </c>
      <c r="B5" s="37" t="s">
        <v>59</v>
      </c>
      <c r="C5" s="37" t="s">
        <v>42</v>
      </c>
      <c r="D5" s="37" t="s">
        <v>43</v>
      </c>
      <c r="E5" s="37" t="s">
        <v>21</v>
      </c>
      <c r="F5" s="37" t="s">
        <v>22</v>
      </c>
      <c r="G5" s="37" t="s">
        <v>23</v>
      </c>
      <c r="H5" s="37" t="s">
        <v>24</v>
      </c>
    </row>
    <row r="6" spans="1:8" s="64" customFormat="1" ht="27.75" customHeight="1" x14ac:dyDescent="0.2">
      <c r="A6" s="48" t="s">
        <v>25</v>
      </c>
      <c r="B6" s="63"/>
      <c r="C6" s="63"/>
      <c r="D6" s="63"/>
      <c r="E6" s="63">
        <f>E9*E8*E7</f>
        <v>0</v>
      </c>
      <c r="F6" s="63">
        <f>F9*F8*F7</f>
        <v>0</v>
      </c>
      <c r="G6" s="63">
        <f t="shared" ref="G6:H6" si="0">G9*G8*G7</f>
        <v>0</v>
      </c>
      <c r="H6" s="63">
        <f t="shared" si="0"/>
        <v>0</v>
      </c>
    </row>
    <row r="7" spans="1:8" ht="30" x14ac:dyDescent="0.2">
      <c r="A7" s="65" t="s">
        <v>60</v>
      </c>
      <c r="B7" s="66"/>
      <c r="C7" s="66"/>
      <c r="D7" s="66"/>
      <c r="E7" s="66"/>
      <c r="F7" s="66"/>
      <c r="G7" s="66"/>
      <c r="H7" s="66"/>
    </row>
    <row r="8" spans="1:8" ht="30" x14ac:dyDescent="0.2">
      <c r="A8" s="65" t="s">
        <v>61</v>
      </c>
      <c r="B8" s="67"/>
      <c r="C8" s="67"/>
      <c r="D8" s="67"/>
      <c r="E8" s="67"/>
      <c r="F8" s="67">
        <f>E8</f>
        <v>0</v>
      </c>
      <c r="G8" s="67">
        <f t="shared" ref="G8:H9" si="1">F8</f>
        <v>0</v>
      </c>
      <c r="H8" s="67">
        <f t="shared" si="1"/>
        <v>0</v>
      </c>
    </row>
    <row r="9" spans="1:8" ht="30" x14ac:dyDescent="0.2">
      <c r="A9" s="65" t="s">
        <v>62</v>
      </c>
      <c r="B9" s="66">
        <f>IF(B8=0,0,ROUND((B6/B7)/B8,1))</f>
        <v>0</v>
      </c>
      <c r="C9" s="66">
        <f>IF(C8=0,0,ROUND((C6/C7)/C8,1))</f>
        <v>0</v>
      </c>
      <c r="D9" s="66">
        <f>IF(D8=0,0,ROUND((D6/D7)/D8,1))</f>
        <v>0</v>
      </c>
      <c r="E9" s="66">
        <f>ROUND(AVERAGE(C9,D9,B9),1)</f>
        <v>0</v>
      </c>
      <c r="F9" s="66">
        <f>E9</f>
        <v>0</v>
      </c>
      <c r="G9" s="66">
        <f t="shared" si="1"/>
        <v>0</v>
      </c>
      <c r="H9" s="66">
        <f t="shared" si="1"/>
        <v>0</v>
      </c>
    </row>
  </sheetData>
  <mergeCells count="3">
    <mergeCell ref="A1:H1"/>
    <mergeCell ref="G2:H2"/>
    <mergeCell ref="A3:H3"/>
  </mergeCells>
  <printOptions horizontalCentered="1"/>
  <pageMargins left="0" right="0" top="0.39370078740157483" bottom="0.19685039370078741" header="0.31496062992125984" footer="0.31496062992125984"/>
  <pageSetup paperSize="9" scale="8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8" sqref="D8"/>
    </sheetView>
  </sheetViews>
  <sheetFormatPr defaultRowHeight="15" x14ac:dyDescent="0.25"/>
  <cols>
    <col min="1" max="1" width="44.85546875" style="68" customWidth="1"/>
    <col min="2" max="2" width="20.140625" style="68" customWidth="1"/>
    <col min="3" max="3" width="29.5703125" style="68" customWidth="1"/>
    <col min="4" max="16384" width="9.140625" style="68"/>
  </cols>
  <sheetData>
    <row r="1" spans="1:3" ht="15.75" x14ac:dyDescent="0.25">
      <c r="A1" s="493">
        <v>93</v>
      </c>
      <c r="B1" s="493"/>
      <c r="C1" s="493"/>
    </row>
    <row r="2" spans="1:3" ht="30" customHeight="1" x14ac:dyDescent="0.25">
      <c r="C2" s="81" t="s">
        <v>67</v>
      </c>
    </row>
    <row r="3" spans="1:3" ht="18.75" x14ac:dyDescent="0.25">
      <c r="A3" s="494" t="s">
        <v>66</v>
      </c>
      <c r="B3" s="494"/>
      <c r="C3" s="494"/>
    </row>
    <row r="4" spans="1:3" ht="15.75" x14ac:dyDescent="0.25">
      <c r="A4" s="80"/>
      <c r="C4" s="79" t="s">
        <v>0</v>
      </c>
    </row>
    <row r="5" spans="1:3" ht="45" x14ac:dyDescent="0.25">
      <c r="A5" s="78" t="s">
        <v>1</v>
      </c>
      <c r="B5" s="78" t="s">
        <v>65</v>
      </c>
      <c r="C5" s="77" t="s">
        <v>64</v>
      </c>
    </row>
    <row r="6" spans="1:3" ht="30" customHeight="1" x14ac:dyDescent="0.25">
      <c r="A6" s="75" t="s">
        <v>34</v>
      </c>
      <c r="B6" s="31">
        <f>'182 1 03 02021'!C20+'182 1 03 02022'!C26+'182 1 03 02090'!C32+'182 1 03 02091'!C40+'182 1 03 02100'!C20+'182 1 03 02340 (02350)'!D13+'182 1 03 02340 (02350)'!D21+C6</f>
        <v>0</v>
      </c>
      <c r="C6" s="76"/>
    </row>
    <row r="7" spans="1:3" ht="30" customHeight="1" x14ac:dyDescent="0.25">
      <c r="A7" s="75" t="s">
        <v>35</v>
      </c>
      <c r="B7" s="31">
        <f>'182 1 03 02021'!D20+'182 1 03 02022'!D26+'182 1 03 02090'!D32+'182 1 03 02091'!D40+'182 1 03 02100'!D20+'182 1 03 02340 (02350)'!E13+'182 1 03 02340 (02350)'!E21+C7</f>
        <v>0</v>
      </c>
      <c r="C7" s="76"/>
    </row>
    <row r="8" spans="1:3" ht="30" customHeight="1" x14ac:dyDescent="0.25">
      <c r="A8" s="72" t="s">
        <v>36</v>
      </c>
      <c r="B8" s="71" t="str">
        <f>IF(B6=0," ",B7/B6)</f>
        <v xml:space="preserve"> </v>
      </c>
      <c r="C8" s="70" t="s">
        <v>13</v>
      </c>
    </row>
    <row r="9" spans="1:3" ht="30" customHeight="1" x14ac:dyDescent="0.25">
      <c r="A9" s="75" t="s">
        <v>37</v>
      </c>
      <c r="B9" s="74">
        <f>'182 1 03 02021'!E20+'182 1 03 02022'!E26+'182 1 03 02090'!E32+'182 1 03 02091'!E40+'182 1 03 02100'!E20+'182 1 03 02340 (02350)'!F13+'182 1 03 02340 (02350)'!F21+C9</f>
        <v>0</v>
      </c>
      <c r="C9" s="73"/>
    </row>
    <row r="10" spans="1:3" ht="30" customHeight="1" x14ac:dyDescent="0.25">
      <c r="A10" s="72" t="s">
        <v>36</v>
      </c>
      <c r="B10" s="71" t="str">
        <f>IF(B7=0," ",B9/B7)</f>
        <v xml:space="preserve"> </v>
      </c>
      <c r="C10" s="70" t="s">
        <v>13</v>
      </c>
    </row>
    <row r="11" spans="1:3" ht="30" customHeight="1" x14ac:dyDescent="0.25">
      <c r="A11" s="75" t="s">
        <v>38</v>
      </c>
      <c r="B11" s="74">
        <f>'182 1 03 02021'!F20+'182 1 03 02022'!F26+'182 1 03 02090'!F32+'182 1 03 02091'!F40+'182 1 03 02100'!F20+'182 1 03 02340 (02350)'!G13+'182 1 03 02340 (02350)'!G21+C11</f>
        <v>0</v>
      </c>
      <c r="C11" s="73"/>
    </row>
    <row r="12" spans="1:3" ht="30" customHeight="1" x14ac:dyDescent="0.25">
      <c r="A12" s="72" t="s">
        <v>36</v>
      </c>
      <c r="B12" s="71" t="str">
        <f>IF(B9=0," ",B11/B9)</f>
        <v xml:space="preserve"> </v>
      </c>
      <c r="C12" s="70" t="s">
        <v>13</v>
      </c>
    </row>
    <row r="13" spans="1:3" ht="30" customHeight="1" x14ac:dyDescent="0.25">
      <c r="A13" s="75" t="s">
        <v>39</v>
      </c>
      <c r="B13" s="74">
        <f>'182 1 03 02021'!G20+'182 1 03 02022'!G26+'182 1 03 02090'!G32+'182 1 03 02091'!G40+'182 1 03 02100'!G20+'182 1 03 02340 (02350)'!H13+'182 1 03 02340 (02350)'!H21+C13</f>
        <v>0</v>
      </c>
      <c r="C13" s="73"/>
    </row>
    <row r="14" spans="1:3" ht="30" customHeight="1" x14ac:dyDescent="0.25">
      <c r="A14" s="72" t="s">
        <v>36</v>
      </c>
      <c r="B14" s="71" t="str">
        <f>IF(B11=0," ",B13/B11)</f>
        <v xml:space="preserve"> </v>
      </c>
      <c r="C14" s="70" t="s">
        <v>13</v>
      </c>
    </row>
    <row r="16" spans="1:3" x14ac:dyDescent="0.25">
      <c r="A16" s="68" t="s">
        <v>63</v>
      </c>
    </row>
    <row r="17" spans="8:8" x14ac:dyDescent="0.25">
      <c r="H17" s="69"/>
    </row>
  </sheetData>
  <mergeCells count="2">
    <mergeCell ref="A1:C1"/>
    <mergeCell ref="A3:C3"/>
  </mergeCells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zoomScaleNormal="100" zoomScaleSheetLayoutView="100" workbookViewId="0">
      <selection activeCell="A2" sqref="A2"/>
    </sheetView>
  </sheetViews>
  <sheetFormatPr defaultRowHeight="15.75" x14ac:dyDescent="0.2"/>
  <cols>
    <col min="1" max="1" width="42.42578125" style="85" customWidth="1"/>
    <col min="2" max="2" width="19.85546875" style="85" customWidth="1"/>
    <col min="3" max="3" width="19" style="84" customWidth="1"/>
    <col min="4" max="4" width="17.5703125" style="83" customWidth="1"/>
    <col min="5" max="7" width="17.5703125" style="82" customWidth="1"/>
    <col min="8" max="16384" width="9.140625" style="82"/>
  </cols>
  <sheetData>
    <row r="1" spans="1:7" s="83" customFormat="1" x14ac:dyDescent="0.2">
      <c r="A1" s="493">
        <v>94</v>
      </c>
      <c r="B1" s="493"/>
      <c r="C1" s="493"/>
      <c r="D1" s="493"/>
      <c r="E1" s="493"/>
      <c r="F1" s="493"/>
      <c r="G1" s="493"/>
    </row>
    <row r="2" spans="1:7" s="83" customFormat="1" ht="34.5" customHeight="1" x14ac:dyDescent="0.2">
      <c r="A2" s="85"/>
      <c r="B2" s="85"/>
      <c r="G2" s="81" t="s">
        <v>75</v>
      </c>
    </row>
    <row r="3" spans="1:7" s="83" customFormat="1" ht="44.25" customHeight="1" x14ac:dyDescent="0.2">
      <c r="A3" s="494" t="s">
        <v>74</v>
      </c>
      <c r="B3" s="494"/>
      <c r="C3" s="494"/>
      <c r="D3" s="494"/>
      <c r="E3" s="494"/>
      <c r="F3" s="494"/>
      <c r="G3" s="494"/>
    </row>
    <row r="4" spans="1:7" s="83" customFormat="1" x14ac:dyDescent="0.2">
      <c r="A4" s="80"/>
      <c r="B4" s="80"/>
      <c r="C4" s="80"/>
      <c r="G4" s="79" t="s">
        <v>0</v>
      </c>
    </row>
    <row r="5" spans="1:7" s="83" customFormat="1" ht="42.75" x14ac:dyDescent="0.2">
      <c r="A5" s="78" t="s">
        <v>1</v>
      </c>
      <c r="B5" s="104" t="s">
        <v>42</v>
      </c>
      <c r="C5" s="104" t="s">
        <v>43</v>
      </c>
      <c r="D5" s="104" t="s">
        <v>21</v>
      </c>
      <c r="E5" s="104" t="s">
        <v>22</v>
      </c>
      <c r="F5" s="104" t="s">
        <v>23</v>
      </c>
      <c r="G5" s="104" t="s">
        <v>24</v>
      </c>
    </row>
    <row r="6" spans="1:7" s="83" customFormat="1" x14ac:dyDescent="0.2">
      <c r="A6" s="91" t="s">
        <v>73</v>
      </c>
      <c r="B6" s="103"/>
      <c r="C6" s="103"/>
      <c r="D6" s="103">
        <f>C6*D8</f>
        <v>0</v>
      </c>
      <c r="E6" s="103">
        <f>D6*E8</f>
        <v>0</v>
      </c>
      <c r="F6" s="103">
        <f>E6*F8</f>
        <v>0</v>
      </c>
      <c r="G6" s="103">
        <f>F6*G8</f>
        <v>0</v>
      </c>
    </row>
    <row r="7" spans="1:7" s="83" customFormat="1" x14ac:dyDescent="0.2">
      <c r="A7" s="91" t="s">
        <v>72</v>
      </c>
      <c r="B7" s="103"/>
      <c r="C7" s="103"/>
      <c r="D7" s="103">
        <f>C7*D8</f>
        <v>0</v>
      </c>
      <c r="E7" s="103">
        <f>D7*E8</f>
        <v>0</v>
      </c>
      <c r="F7" s="103">
        <f>E7*F8</f>
        <v>0</v>
      </c>
      <c r="G7" s="103">
        <f>F7*G8</f>
        <v>0</v>
      </c>
    </row>
    <row r="8" spans="1:7" s="83" customFormat="1" x14ac:dyDescent="0.2">
      <c r="A8" s="102" t="s">
        <v>71</v>
      </c>
      <c r="B8" s="101" t="s">
        <v>13</v>
      </c>
      <c r="C8" s="101" t="s">
        <v>13</v>
      </c>
      <c r="D8" s="100"/>
      <c r="E8" s="100"/>
      <c r="F8" s="100"/>
      <c r="G8" s="100"/>
    </row>
    <row r="9" spans="1:7" s="83" customFormat="1" x14ac:dyDescent="0.2">
      <c r="A9" s="99" t="s">
        <v>70</v>
      </c>
      <c r="B9" s="18">
        <f>IF(B19=0,0,B20/B19)</f>
        <v>0</v>
      </c>
      <c r="C9" s="18">
        <f>IF(C19=0,0,C20/C19)</f>
        <v>0</v>
      </c>
      <c r="D9" s="18">
        <f>IF(AVERAGE(B9:C9)&gt;1,1,AVERAGE(B9:C9))</f>
        <v>0</v>
      </c>
      <c r="E9" s="18">
        <f>D9</f>
        <v>0</v>
      </c>
      <c r="F9" s="18">
        <f>E9</f>
        <v>0</v>
      </c>
      <c r="G9" s="18">
        <f>F9</f>
        <v>0</v>
      </c>
    </row>
    <row r="10" spans="1:7" x14ac:dyDescent="0.2">
      <c r="A10" s="91" t="s">
        <v>69</v>
      </c>
      <c r="B10" s="98"/>
      <c r="C10" s="98"/>
      <c r="D10" s="98"/>
      <c r="E10" s="98"/>
      <c r="F10" s="98"/>
      <c r="G10" s="98"/>
    </row>
    <row r="11" spans="1:7" s="83" customFormat="1" ht="30" x14ac:dyDescent="0.2">
      <c r="A11" s="97" t="s">
        <v>68</v>
      </c>
      <c r="B11" s="96" t="s">
        <v>13</v>
      </c>
      <c r="C11" s="96" t="s">
        <v>13</v>
      </c>
      <c r="D11" s="95">
        <f>(((D6*Ставки!E$7)/1000)-D7)*D9+D10</f>
        <v>0</v>
      </c>
      <c r="E11" s="95">
        <f>(((E6*Ставки!F$7)/1000)-E7)*E9+E10</f>
        <v>0</v>
      </c>
      <c r="F11" s="95">
        <f>(((F6*Ставки!G$7)/1000)-F7)*F9+F10</f>
        <v>0</v>
      </c>
      <c r="G11" s="95">
        <f>(((G6*Ставки!H$7)/1000)-G7)*G9+G10</f>
        <v>0</v>
      </c>
    </row>
    <row r="12" spans="1:7" s="83" customFormat="1" ht="28.5" x14ac:dyDescent="0.2">
      <c r="A12" s="94" t="s">
        <v>6</v>
      </c>
      <c r="B12" s="90" t="s">
        <v>13</v>
      </c>
      <c r="C12" s="90" t="s">
        <v>13</v>
      </c>
      <c r="D12" s="78">
        <f>D13+D14+D15+D16+D17+D18</f>
        <v>0</v>
      </c>
      <c r="E12" s="78">
        <f>E13+E14+E15+E16+E17+E18</f>
        <v>0</v>
      </c>
      <c r="F12" s="78">
        <f>F13+F14+F15+F16+F17+F18</f>
        <v>0</v>
      </c>
      <c r="G12" s="78">
        <f>G13+G14+G15+G16+G17+G18</f>
        <v>0</v>
      </c>
    </row>
    <row r="13" spans="1:7" s="83" customFormat="1" ht="30" x14ac:dyDescent="0.2">
      <c r="A13" s="93" t="s">
        <v>10</v>
      </c>
      <c r="B13" s="90" t="s">
        <v>13</v>
      </c>
      <c r="C13" s="90" t="s">
        <v>13</v>
      </c>
      <c r="D13" s="78"/>
      <c r="E13" s="78"/>
      <c r="F13" s="78"/>
      <c r="G13" s="78"/>
    </row>
    <row r="14" spans="1:7" s="83" customFormat="1" ht="30" x14ac:dyDescent="0.2">
      <c r="A14" s="93" t="s">
        <v>11</v>
      </c>
      <c r="B14" s="90" t="s">
        <v>13</v>
      </c>
      <c r="C14" s="90" t="s">
        <v>13</v>
      </c>
      <c r="D14" s="78"/>
      <c r="E14" s="78"/>
      <c r="F14" s="78"/>
      <c r="G14" s="78"/>
    </row>
    <row r="15" spans="1:7" s="83" customFormat="1" x14ac:dyDescent="0.2">
      <c r="A15" s="93" t="s">
        <v>7</v>
      </c>
      <c r="B15" s="90" t="s">
        <v>13</v>
      </c>
      <c r="C15" s="90" t="s">
        <v>13</v>
      </c>
      <c r="D15" s="78"/>
      <c r="E15" s="78"/>
      <c r="F15" s="78"/>
      <c r="G15" s="78"/>
    </row>
    <row r="16" spans="1:7" s="83" customFormat="1" x14ac:dyDescent="0.2">
      <c r="A16" s="92" t="s">
        <v>8</v>
      </c>
      <c r="B16" s="90" t="s">
        <v>13</v>
      </c>
      <c r="C16" s="90" t="s">
        <v>13</v>
      </c>
      <c r="D16" s="78"/>
      <c r="E16" s="78"/>
      <c r="F16" s="78"/>
      <c r="G16" s="78"/>
    </row>
    <row r="17" spans="1:7" s="83" customFormat="1" x14ac:dyDescent="0.2">
      <c r="A17" s="92" t="s">
        <v>50</v>
      </c>
      <c r="B17" s="90" t="s">
        <v>13</v>
      </c>
      <c r="C17" s="90" t="s">
        <v>13</v>
      </c>
      <c r="D17" s="78"/>
      <c r="E17" s="78"/>
      <c r="F17" s="78"/>
      <c r="G17" s="78"/>
    </row>
    <row r="18" spans="1:7" s="83" customFormat="1" ht="45" x14ac:dyDescent="0.2">
      <c r="A18" s="92" t="s">
        <v>9</v>
      </c>
      <c r="B18" s="90" t="s">
        <v>13</v>
      </c>
      <c r="C18" s="90" t="s">
        <v>13</v>
      </c>
      <c r="D18" s="78"/>
      <c r="E18" s="78"/>
      <c r="F18" s="78"/>
      <c r="G18" s="78"/>
    </row>
    <row r="19" spans="1:7" s="83" customFormat="1" x14ac:dyDescent="0.2">
      <c r="A19" s="91" t="s">
        <v>26</v>
      </c>
      <c r="B19" s="78"/>
      <c r="C19" s="78"/>
      <c r="D19" s="90" t="s">
        <v>13</v>
      </c>
      <c r="E19" s="90" t="s">
        <v>13</v>
      </c>
      <c r="F19" s="90" t="s">
        <v>13</v>
      </c>
      <c r="G19" s="90" t="s">
        <v>13</v>
      </c>
    </row>
    <row r="20" spans="1:7" s="86" customFormat="1" x14ac:dyDescent="0.2">
      <c r="A20" s="89" t="s">
        <v>25</v>
      </c>
      <c r="B20" s="88"/>
      <c r="C20" s="88"/>
      <c r="D20" s="87">
        <f>ROUND(D11+D12,0)</f>
        <v>0</v>
      </c>
      <c r="E20" s="87">
        <f>ROUND(E11+E12,0)</f>
        <v>0</v>
      </c>
      <c r="F20" s="87">
        <f>ROUND(F11+F12,0)</f>
        <v>0</v>
      </c>
      <c r="G20" s="87">
        <f>ROUND(G11+G12,0)</f>
        <v>0</v>
      </c>
    </row>
  </sheetData>
  <mergeCells count="2">
    <mergeCell ref="A3:G3"/>
    <mergeCell ref="A1:G1"/>
  </mergeCells>
  <printOptions horizontalCentered="1"/>
  <pageMargins left="0" right="0" top="0.31496062992125984" bottom="0.27559055118110237" header="0.31496062992125984" footer="0.31496062992125984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80" zoomScaleNormal="100" zoomScaleSheetLayoutView="80" workbookViewId="0">
      <selection activeCell="A2" sqref="A2"/>
    </sheetView>
  </sheetViews>
  <sheetFormatPr defaultRowHeight="15.75" x14ac:dyDescent="0.2"/>
  <cols>
    <col min="1" max="1" width="40" style="85" customWidth="1"/>
    <col min="2" max="2" width="19.85546875" style="84" customWidth="1"/>
    <col min="3" max="3" width="19" style="84" customWidth="1"/>
    <col min="4" max="6" width="17.5703125" style="82" customWidth="1"/>
    <col min="7" max="7" width="17.5703125" style="83" customWidth="1"/>
    <col min="8" max="16384" width="9.140625" style="82"/>
  </cols>
  <sheetData>
    <row r="1" spans="1:7" s="83" customFormat="1" x14ac:dyDescent="0.2">
      <c r="A1" s="493">
        <v>95</v>
      </c>
      <c r="B1" s="493"/>
      <c r="C1" s="493"/>
      <c r="D1" s="493"/>
      <c r="E1" s="493"/>
      <c r="F1" s="493"/>
      <c r="G1" s="493"/>
    </row>
    <row r="2" spans="1:7" s="83" customFormat="1" ht="34.5" customHeight="1" x14ac:dyDescent="0.2">
      <c r="A2" s="85"/>
      <c r="B2" s="84"/>
      <c r="C2" s="84"/>
      <c r="D2" s="82"/>
      <c r="E2" s="82"/>
      <c r="F2" s="107"/>
      <c r="G2" s="81" t="s">
        <v>83</v>
      </c>
    </row>
    <row r="3" spans="1:7" s="83" customFormat="1" ht="40.5" customHeight="1" x14ac:dyDescent="0.2">
      <c r="A3" s="494" t="s">
        <v>82</v>
      </c>
      <c r="B3" s="494"/>
      <c r="C3" s="494"/>
      <c r="D3" s="494"/>
      <c r="E3" s="494"/>
      <c r="F3" s="494"/>
      <c r="G3" s="494"/>
    </row>
    <row r="4" spans="1:7" s="83" customFormat="1" x14ac:dyDescent="0.2">
      <c r="A4" s="80"/>
      <c r="B4" s="80"/>
      <c r="C4" s="80"/>
      <c r="D4" s="82"/>
      <c r="E4" s="82"/>
      <c r="F4" s="82"/>
      <c r="G4" s="79" t="s">
        <v>0</v>
      </c>
    </row>
    <row r="5" spans="1:7" s="83" customFormat="1" ht="42.75" x14ac:dyDescent="0.2">
      <c r="A5" s="78" t="s">
        <v>1</v>
      </c>
      <c r="B5" s="104" t="s">
        <v>42</v>
      </c>
      <c r="C5" s="104" t="s">
        <v>43</v>
      </c>
      <c r="D5" s="104" t="s">
        <v>21</v>
      </c>
      <c r="E5" s="104" t="s">
        <v>22</v>
      </c>
      <c r="F5" s="104" t="s">
        <v>23</v>
      </c>
      <c r="G5" s="104" t="s">
        <v>24</v>
      </c>
    </row>
    <row r="6" spans="1:7" s="83" customFormat="1" x14ac:dyDescent="0.2">
      <c r="A6" s="91" t="s">
        <v>73</v>
      </c>
      <c r="B6" s="103"/>
      <c r="C6" s="103"/>
      <c r="D6" s="103">
        <f>C6*D14</f>
        <v>0</v>
      </c>
      <c r="E6" s="103">
        <f>D6*E14</f>
        <v>0</v>
      </c>
      <c r="F6" s="103">
        <f>E6*F14</f>
        <v>0</v>
      </c>
      <c r="G6" s="103">
        <f>F6*G14</f>
        <v>0</v>
      </c>
    </row>
    <row r="7" spans="1:7" s="83" customFormat="1" x14ac:dyDescent="0.2">
      <c r="A7" s="106" t="s">
        <v>72</v>
      </c>
      <c r="B7" s="105">
        <f>((B8*Ставки!C6)+(B9*Ставки!C7))*B10</f>
        <v>0</v>
      </c>
      <c r="C7" s="105">
        <f>((C8*Ставки!D6)+(C9*Ставки!D7))*C10</f>
        <v>0</v>
      </c>
      <c r="D7" s="105">
        <f>((D8*Ставки!E6)+(D9*Ставки!E7))*D10</f>
        <v>0</v>
      </c>
      <c r="E7" s="105">
        <f>((E8*Ставки!F6)+(E9*Ставки!F7))*E10</f>
        <v>0</v>
      </c>
      <c r="F7" s="105">
        <f>((F8*Ставки!G6)+(F9*Ставки!G7))*F10</f>
        <v>0</v>
      </c>
      <c r="G7" s="105">
        <f>((G8*Ставки!H6)+(G9*Ставки!H7))*G10</f>
        <v>0</v>
      </c>
    </row>
    <row r="8" spans="1:7" s="83" customFormat="1" ht="30" x14ac:dyDescent="0.2">
      <c r="A8" s="93" t="s">
        <v>81</v>
      </c>
      <c r="B8" s="103"/>
      <c r="C8" s="103"/>
      <c r="D8" s="103">
        <f t="shared" ref="D8:G9" si="0">C8*D$14</f>
        <v>0</v>
      </c>
      <c r="E8" s="103">
        <f t="shared" si="0"/>
        <v>0</v>
      </c>
      <c r="F8" s="103">
        <f t="shared" si="0"/>
        <v>0</v>
      </c>
      <c r="G8" s="103">
        <f t="shared" si="0"/>
        <v>0</v>
      </c>
    </row>
    <row r="9" spans="1:7" s="83" customFormat="1" ht="30" x14ac:dyDescent="0.2">
      <c r="A9" s="93" t="s">
        <v>80</v>
      </c>
      <c r="B9" s="103"/>
      <c r="C9" s="103"/>
      <c r="D9" s="103">
        <f t="shared" si="0"/>
        <v>0</v>
      </c>
      <c r="E9" s="103">
        <f t="shared" si="0"/>
        <v>0</v>
      </c>
      <c r="F9" s="103">
        <f t="shared" si="0"/>
        <v>0</v>
      </c>
      <c r="G9" s="103">
        <f t="shared" si="0"/>
        <v>0</v>
      </c>
    </row>
    <row r="10" spans="1:7" s="83" customFormat="1" ht="30" x14ac:dyDescent="0.2">
      <c r="A10" s="93" t="s">
        <v>79</v>
      </c>
      <c r="B10" s="103">
        <f>IF(OR(B13=0,B11=0),0,((B12/B13)+1)/B11)</f>
        <v>0</v>
      </c>
      <c r="C10" s="103">
        <f>IF(OR(C13=0,C11=0),0,((C12/C13)+1)/C11)</f>
        <v>0</v>
      </c>
      <c r="D10" s="103">
        <f>AVERAGE(B10:C10)</f>
        <v>0</v>
      </c>
      <c r="E10" s="103">
        <f>D10</f>
        <v>0</v>
      </c>
      <c r="F10" s="103">
        <f>E10</f>
        <v>0</v>
      </c>
      <c r="G10" s="103">
        <f>F10</f>
        <v>0</v>
      </c>
    </row>
    <row r="11" spans="1:7" s="83" customFormat="1" ht="30" x14ac:dyDescent="0.2">
      <c r="A11" s="93" t="s">
        <v>78</v>
      </c>
      <c r="B11" s="103"/>
      <c r="C11" s="103"/>
      <c r="D11" s="103" t="s">
        <v>13</v>
      </c>
      <c r="E11" s="103" t="s">
        <v>13</v>
      </c>
      <c r="F11" s="103" t="s">
        <v>13</v>
      </c>
      <c r="G11" s="103" t="s">
        <v>13</v>
      </c>
    </row>
    <row r="12" spans="1:7" s="83" customFormat="1" ht="30" x14ac:dyDescent="0.2">
      <c r="A12" s="93" t="s">
        <v>77</v>
      </c>
      <c r="B12" s="103"/>
      <c r="C12" s="103"/>
      <c r="D12" s="103" t="s">
        <v>13</v>
      </c>
      <c r="E12" s="103" t="s">
        <v>13</v>
      </c>
      <c r="F12" s="103" t="s">
        <v>13</v>
      </c>
      <c r="G12" s="103" t="s">
        <v>13</v>
      </c>
    </row>
    <row r="13" spans="1:7" s="83" customFormat="1" x14ac:dyDescent="0.2">
      <c r="A13" s="93" t="s">
        <v>76</v>
      </c>
      <c r="B13" s="103"/>
      <c r="C13" s="103"/>
      <c r="D13" s="103" t="s">
        <v>13</v>
      </c>
      <c r="E13" s="103" t="s">
        <v>13</v>
      </c>
      <c r="F13" s="103" t="s">
        <v>13</v>
      </c>
      <c r="G13" s="103" t="s">
        <v>13</v>
      </c>
    </row>
    <row r="14" spans="1:7" s="83" customFormat="1" x14ac:dyDescent="0.2">
      <c r="A14" s="102" t="s">
        <v>71</v>
      </c>
      <c r="B14" s="101" t="s">
        <v>13</v>
      </c>
      <c r="C14" s="101" t="s">
        <v>13</v>
      </c>
      <c r="D14" s="100">
        <f>'182 1 03 02021'!D8</f>
        <v>0</v>
      </c>
      <c r="E14" s="100">
        <f>'182 1 03 02021'!E8</f>
        <v>0</v>
      </c>
      <c r="F14" s="100">
        <f>'182 1 03 02021'!F8</f>
        <v>0</v>
      </c>
      <c r="G14" s="100">
        <f>'182 1 03 02021'!G8</f>
        <v>0</v>
      </c>
    </row>
    <row r="15" spans="1:7" s="83" customFormat="1" x14ac:dyDescent="0.2">
      <c r="A15" s="99" t="s">
        <v>70</v>
      </c>
      <c r="B15" s="18">
        <f>IF(B25=0,0,B26/B25)</f>
        <v>0</v>
      </c>
      <c r="C15" s="18">
        <f>IF(C25=0,0,C26/C25)</f>
        <v>0</v>
      </c>
      <c r="D15" s="18">
        <f>IF(AVERAGE(B15:C15)&gt;1,1,AVERAGE(B15:C15))</f>
        <v>0</v>
      </c>
      <c r="E15" s="18">
        <f>D15</f>
        <v>0</v>
      </c>
      <c r="F15" s="18">
        <f>E15</f>
        <v>0</v>
      </c>
      <c r="G15" s="18">
        <f>F15</f>
        <v>0</v>
      </c>
    </row>
    <row r="16" spans="1:7" s="83" customFormat="1" x14ac:dyDescent="0.2">
      <c r="A16" s="91" t="s">
        <v>69</v>
      </c>
      <c r="B16" s="98"/>
      <c r="C16" s="98"/>
      <c r="D16" s="98"/>
      <c r="E16" s="98"/>
      <c r="F16" s="98"/>
      <c r="G16" s="98"/>
    </row>
    <row r="17" spans="1:7" s="83" customFormat="1" ht="30" x14ac:dyDescent="0.2">
      <c r="A17" s="97" t="s">
        <v>68</v>
      </c>
      <c r="B17" s="96" t="s">
        <v>13</v>
      </c>
      <c r="C17" s="96" t="s">
        <v>13</v>
      </c>
      <c r="D17" s="95">
        <f>(((D6*Ставки!E$7)/1000)-D7)*D15+D16</f>
        <v>0</v>
      </c>
      <c r="E17" s="95">
        <f>(((E6*Ставки!F$7)/1000)-E7)*E15+E16</f>
        <v>0</v>
      </c>
      <c r="F17" s="95">
        <f>(((F6*Ставки!G$7)/1000)-F7)*F15+F16</f>
        <v>0</v>
      </c>
      <c r="G17" s="95">
        <f>(((G6*Ставки!H$7)/1000)-G7)*G15+G16</f>
        <v>0</v>
      </c>
    </row>
    <row r="18" spans="1:7" s="83" customFormat="1" ht="28.5" x14ac:dyDescent="0.2">
      <c r="A18" s="94" t="s">
        <v>6</v>
      </c>
      <c r="B18" s="90" t="s">
        <v>13</v>
      </c>
      <c r="C18" s="90" t="s">
        <v>13</v>
      </c>
      <c r="D18" s="78">
        <f>D19+D20+D21+D22+D23+D24</f>
        <v>0</v>
      </c>
      <c r="E18" s="78">
        <f>E19+E20+E21+E22+E23+E24</f>
        <v>0</v>
      </c>
      <c r="F18" s="78">
        <f>F19+F20+F21+F22+F23+F24</f>
        <v>0</v>
      </c>
      <c r="G18" s="78">
        <f>G19+G20+G21+G22+G23+G24</f>
        <v>0</v>
      </c>
    </row>
    <row r="19" spans="1:7" s="83" customFormat="1" ht="30" x14ac:dyDescent="0.2">
      <c r="A19" s="93" t="s">
        <v>10</v>
      </c>
      <c r="B19" s="90" t="s">
        <v>13</v>
      </c>
      <c r="C19" s="90" t="s">
        <v>13</v>
      </c>
      <c r="D19" s="78"/>
      <c r="E19" s="78"/>
      <c r="F19" s="78"/>
      <c r="G19" s="78"/>
    </row>
    <row r="20" spans="1:7" s="83" customFormat="1" ht="30" x14ac:dyDescent="0.2">
      <c r="A20" s="93" t="s">
        <v>11</v>
      </c>
      <c r="B20" s="90" t="s">
        <v>13</v>
      </c>
      <c r="C20" s="90" t="s">
        <v>13</v>
      </c>
      <c r="D20" s="78"/>
      <c r="E20" s="78"/>
      <c r="F20" s="78"/>
      <c r="G20" s="78"/>
    </row>
    <row r="21" spans="1:7" s="83" customFormat="1" x14ac:dyDescent="0.2">
      <c r="A21" s="93" t="s">
        <v>7</v>
      </c>
      <c r="B21" s="90" t="s">
        <v>13</v>
      </c>
      <c r="C21" s="90" t="s">
        <v>13</v>
      </c>
      <c r="D21" s="78"/>
      <c r="E21" s="78"/>
      <c r="F21" s="78"/>
      <c r="G21" s="78"/>
    </row>
    <row r="22" spans="1:7" s="83" customFormat="1" x14ac:dyDescent="0.2">
      <c r="A22" s="92" t="s">
        <v>8</v>
      </c>
      <c r="B22" s="90" t="s">
        <v>13</v>
      </c>
      <c r="C22" s="90" t="s">
        <v>13</v>
      </c>
      <c r="D22" s="78"/>
      <c r="E22" s="78"/>
      <c r="F22" s="78"/>
      <c r="G22" s="78"/>
    </row>
    <row r="23" spans="1:7" s="83" customFormat="1" x14ac:dyDescent="0.2">
      <c r="A23" s="92" t="s">
        <v>50</v>
      </c>
      <c r="B23" s="90" t="s">
        <v>13</v>
      </c>
      <c r="C23" s="90" t="s">
        <v>13</v>
      </c>
      <c r="D23" s="78"/>
      <c r="E23" s="78"/>
      <c r="F23" s="78"/>
      <c r="G23" s="78"/>
    </row>
    <row r="24" spans="1:7" s="83" customFormat="1" ht="45" x14ac:dyDescent="0.2">
      <c r="A24" s="92" t="s">
        <v>9</v>
      </c>
      <c r="B24" s="90" t="s">
        <v>13</v>
      </c>
      <c r="C24" s="90" t="s">
        <v>13</v>
      </c>
      <c r="D24" s="78"/>
      <c r="E24" s="78"/>
      <c r="F24" s="78"/>
      <c r="G24" s="78"/>
    </row>
    <row r="25" spans="1:7" s="83" customFormat="1" x14ac:dyDescent="0.2">
      <c r="A25" s="91" t="s">
        <v>26</v>
      </c>
      <c r="B25" s="78"/>
      <c r="C25" s="78"/>
      <c r="D25" s="90" t="s">
        <v>13</v>
      </c>
      <c r="E25" s="90" t="s">
        <v>13</v>
      </c>
      <c r="F25" s="90" t="s">
        <v>13</v>
      </c>
      <c r="G25" s="90" t="s">
        <v>13</v>
      </c>
    </row>
    <row r="26" spans="1:7" s="83" customFormat="1" x14ac:dyDescent="0.2">
      <c r="A26" s="89" t="s">
        <v>25</v>
      </c>
      <c r="B26" s="88"/>
      <c r="C26" s="88"/>
      <c r="D26" s="87">
        <f>ROUND(D17+D18,0)</f>
        <v>0</v>
      </c>
      <c r="E26" s="87">
        <f>ROUND(E17+E18,0)</f>
        <v>0</v>
      </c>
      <c r="F26" s="87">
        <f>ROUND(F17+F18,0)</f>
        <v>0</v>
      </c>
      <c r="G26" s="87">
        <f>ROUND(G17+G18,0)</f>
        <v>0</v>
      </c>
    </row>
  </sheetData>
  <mergeCells count="2">
    <mergeCell ref="A3:G3"/>
    <mergeCell ref="A1:G1"/>
  </mergeCells>
  <printOptions horizontalCentered="1"/>
  <pageMargins left="0" right="0" top="0.31496062992125984" bottom="0" header="0" footer="0"/>
  <pageSetup paperSize="9" scale="9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60" zoomScaleNormal="100" workbookViewId="0">
      <selection activeCell="A2" sqref="A2"/>
    </sheetView>
  </sheetViews>
  <sheetFormatPr defaultRowHeight="15.75" x14ac:dyDescent="0.2"/>
  <cols>
    <col min="1" max="1" width="42.42578125" style="85" customWidth="1"/>
    <col min="2" max="2" width="19.85546875" style="84" customWidth="1"/>
    <col min="3" max="3" width="19" style="84" customWidth="1"/>
    <col min="4" max="6" width="17.5703125" style="82" customWidth="1"/>
    <col min="7" max="7" width="17.5703125" style="83" customWidth="1"/>
    <col min="8" max="16384" width="9.140625" style="82"/>
  </cols>
  <sheetData>
    <row r="1" spans="1:7" s="83" customFormat="1" x14ac:dyDescent="0.2">
      <c r="A1" s="493">
        <v>96</v>
      </c>
      <c r="B1" s="493"/>
      <c r="C1" s="493"/>
      <c r="D1" s="493"/>
      <c r="E1" s="493"/>
      <c r="F1" s="493"/>
      <c r="G1" s="493"/>
    </row>
    <row r="2" spans="1:7" s="83" customFormat="1" ht="34.5" customHeight="1" x14ac:dyDescent="0.2">
      <c r="A2" s="85"/>
      <c r="B2" s="84"/>
      <c r="C2" s="84"/>
      <c r="D2" s="82"/>
      <c r="E2" s="82"/>
      <c r="F2" s="107"/>
      <c r="G2" s="81" t="s">
        <v>91</v>
      </c>
    </row>
    <row r="3" spans="1:7" s="83" customFormat="1" ht="89.25" customHeight="1" x14ac:dyDescent="0.2">
      <c r="A3" s="494" t="s">
        <v>90</v>
      </c>
      <c r="B3" s="494"/>
      <c r="C3" s="494"/>
      <c r="D3" s="494"/>
      <c r="E3" s="494"/>
      <c r="F3" s="494"/>
      <c r="G3" s="494"/>
    </row>
    <row r="4" spans="1:7" s="83" customFormat="1" x14ac:dyDescent="0.2">
      <c r="A4" s="80"/>
      <c r="B4" s="80"/>
      <c r="C4" s="80"/>
      <c r="D4" s="82"/>
      <c r="E4" s="82"/>
      <c r="F4" s="82"/>
      <c r="G4" s="79" t="s">
        <v>0</v>
      </c>
    </row>
    <row r="5" spans="1:7" s="83" customFormat="1" ht="42.75" x14ac:dyDescent="0.2">
      <c r="A5" s="78" t="s">
        <v>1</v>
      </c>
      <c r="B5" s="104" t="s">
        <v>42</v>
      </c>
      <c r="C5" s="104" t="s">
        <v>43</v>
      </c>
      <c r="D5" s="104" t="s">
        <v>21</v>
      </c>
      <c r="E5" s="104" t="s">
        <v>22</v>
      </c>
      <c r="F5" s="104" t="s">
        <v>23</v>
      </c>
      <c r="G5" s="104" t="s">
        <v>24</v>
      </c>
    </row>
    <row r="6" spans="1:7" s="83" customFormat="1" x14ac:dyDescent="0.2">
      <c r="A6" s="106" t="s">
        <v>73</v>
      </c>
      <c r="B6" s="105">
        <f>B7+B8+B9</f>
        <v>0</v>
      </c>
      <c r="C6" s="105">
        <f>C7+C8+C9</f>
        <v>0</v>
      </c>
      <c r="D6" s="105">
        <f>C6*D20</f>
        <v>0</v>
      </c>
      <c r="E6" s="105">
        <f>D6*E20</f>
        <v>0</v>
      </c>
      <c r="F6" s="105">
        <f>E6*F20</f>
        <v>0</v>
      </c>
      <c r="G6" s="105">
        <f>F6*G20</f>
        <v>0</v>
      </c>
    </row>
    <row r="7" spans="1:7" s="83" customFormat="1" ht="45" x14ac:dyDescent="0.2">
      <c r="A7" s="108" t="s">
        <v>89</v>
      </c>
      <c r="B7" s="103"/>
      <c r="C7" s="103"/>
      <c r="D7" s="103">
        <f t="shared" ref="D7:G9" si="0">D$6*D10</f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</row>
    <row r="8" spans="1:7" s="83" customFormat="1" x14ac:dyDescent="0.2">
      <c r="A8" s="108" t="s">
        <v>88</v>
      </c>
      <c r="B8" s="103"/>
      <c r="C8" s="103"/>
      <c r="D8" s="103">
        <f t="shared" si="0"/>
        <v>0</v>
      </c>
      <c r="E8" s="103">
        <f t="shared" si="0"/>
        <v>0</v>
      </c>
      <c r="F8" s="103">
        <f t="shared" si="0"/>
        <v>0</v>
      </c>
      <c r="G8" s="103">
        <f t="shared" si="0"/>
        <v>0</v>
      </c>
    </row>
    <row r="9" spans="1:7" s="83" customFormat="1" x14ac:dyDescent="0.2">
      <c r="A9" s="108" t="s">
        <v>87</v>
      </c>
      <c r="B9" s="103"/>
      <c r="C9" s="103"/>
      <c r="D9" s="103">
        <f t="shared" si="0"/>
        <v>0</v>
      </c>
      <c r="E9" s="103">
        <f t="shared" si="0"/>
        <v>0</v>
      </c>
      <c r="F9" s="103">
        <f t="shared" si="0"/>
        <v>0</v>
      </c>
      <c r="G9" s="103">
        <f t="shared" si="0"/>
        <v>0</v>
      </c>
    </row>
    <row r="10" spans="1:7" s="83" customFormat="1" x14ac:dyDescent="0.2">
      <c r="A10" s="99" t="s">
        <v>86</v>
      </c>
      <c r="B10" s="18">
        <f t="shared" ref="B10:C12" si="1">IF(B6=0,0,B7/B$6)</f>
        <v>0</v>
      </c>
      <c r="C10" s="18">
        <f t="shared" si="1"/>
        <v>0</v>
      </c>
      <c r="D10" s="18">
        <f>AVERAGE(B10:C10)</f>
        <v>0</v>
      </c>
      <c r="E10" s="18">
        <f t="shared" ref="E10:G12" si="2">D10</f>
        <v>0</v>
      </c>
      <c r="F10" s="18">
        <f t="shared" si="2"/>
        <v>0</v>
      </c>
      <c r="G10" s="18">
        <f t="shared" si="2"/>
        <v>0</v>
      </c>
    </row>
    <row r="11" spans="1:7" s="83" customFormat="1" x14ac:dyDescent="0.2">
      <c r="A11" s="99" t="s">
        <v>85</v>
      </c>
      <c r="B11" s="18">
        <f t="shared" si="1"/>
        <v>0</v>
      </c>
      <c r="C11" s="18">
        <f t="shared" si="1"/>
        <v>0</v>
      </c>
      <c r="D11" s="18">
        <f>AVERAGE(B11:C11)</f>
        <v>0</v>
      </c>
      <c r="E11" s="18">
        <f t="shared" si="2"/>
        <v>0</v>
      </c>
      <c r="F11" s="18">
        <f t="shared" si="2"/>
        <v>0</v>
      </c>
      <c r="G11" s="18">
        <f t="shared" si="2"/>
        <v>0</v>
      </c>
    </row>
    <row r="12" spans="1:7" s="83" customFormat="1" x14ac:dyDescent="0.2">
      <c r="A12" s="99" t="s">
        <v>84</v>
      </c>
      <c r="B12" s="18">
        <f t="shared" si="1"/>
        <v>0</v>
      </c>
      <c r="C12" s="18">
        <f t="shared" si="1"/>
        <v>0</v>
      </c>
      <c r="D12" s="18">
        <f>AVERAGE(B12:C12)</f>
        <v>0</v>
      </c>
      <c r="E12" s="18">
        <f t="shared" si="2"/>
        <v>0</v>
      </c>
      <c r="F12" s="18">
        <f t="shared" si="2"/>
        <v>0</v>
      </c>
      <c r="G12" s="18">
        <f t="shared" si="2"/>
        <v>0</v>
      </c>
    </row>
    <row r="13" spans="1:7" s="83" customFormat="1" x14ac:dyDescent="0.2">
      <c r="A13" s="106" t="s">
        <v>72</v>
      </c>
      <c r="B13" s="105">
        <f>B14+B15+B16</f>
        <v>0</v>
      </c>
      <c r="C13" s="105">
        <f>C14+C15+C16</f>
        <v>0</v>
      </c>
      <c r="D13" s="105">
        <f>C13*D28</f>
        <v>0</v>
      </c>
      <c r="E13" s="105">
        <f>D13*E28</f>
        <v>0</v>
      </c>
      <c r="F13" s="105">
        <f>E13*F28</f>
        <v>0</v>
      </c>
      <c r="G13" s="105">
        <f>F13*G28</f>
        <v>0</v>
      </c>
    </row>
    <row r="14" spans="1:7" s="83" customFormat="1" ht="45" x14ac:dyDescent="0.2">
      <c r="A14" s="108" t="s">
        <v>89</v>
      </c>
      <c r="B14" s="103"/>
      <c r="C14" s="103"/>
      <c r="D14" s="103">
        <f t="shared" ref="D14:G16" si="3">D$13*D17</f>
        <v>0</v>
      </c>
      <c r="E14" s="103">
        <f t="shared" si="3"/>
        <v>0</v>
      </c>
      <c r="F14" s="103">
        <f t="shared" si="3"/>
        <v>0</v>
      </c>
      <c r="G14" s="103">
        <f t="shared" si="3"/>
        <v>0</v>
      </c>
    </row>
    <row r="15" spans="1:7" s="83" customFormat="1" x14ac:dyDescent="0.2">
      <c r="A15" s="108" t="s">
        <v>88</v>
      </c>
      <c r="B15" s="103"/>
      <c r="C15" s="103"/>
      <c r="D15" s="103">
        <f t="shared" si="3"/>
        <v>0</v>
      </c>
      <c r="E15" s="103">
        <f t="shared" si="3"/>
        <v>0</v>
      </c>
      <c r="F15" s="103">
        <f t="shared" si="3"/>
        <v>0</v>
      </c>
      <c r="G15" s="103">
        <f t="shared" si="3"/>
        <v>0</v>
      </c>
    </row>
    <row r="16" spans="1:7" s="83" customFormat="1" x14ac:dyDescent="0.2">
      <c r="A16" s="108" t="s">
        <v>87</v>
      </c>
      <c r="B16" s="103"/>
      <c r="C16" s="103"/>
      <c r="D16" s="103">
        <f t="shared" si="3"/>
        <v>0</v>
      </c>
      <c r="E16" s="103">
        <f t="shared" si="3"/>
        <v>0</v>
      </c>
      <c r="F16" s="103">
        <f t="shared" si="3"/>
        <v>0</v>
      </c>
      <c r="G16" s="103">
        <f t="shared" si="3"/>
        <v>0</v>
      </c>
    </row>
    <row r="17" spans="1:7" s="83" customFormat="1" x14ac:dyDescent="0.2">
      <c r="A17" s="99" t="s">
        <v>86</v>
      </c>
      <c r="B17" s="18">
        <f t="shared" ref="B17:C19" si="4">IF(B13=0,0,B14/B$13)</f>
        <v>0</v>
      </c>
      <c r="C17" s="18">
        <f t="shared" si="4"/>
        <v>0</v>
      </c>
      <c r="D17" s="18">
        <f>AVERAGE(B17:C17)</f>
        <v>0</v>
      </c>
      <c r="E17" s="18">
        <f t="shared" ref="E17:G19" si="5">D17</f>
        <v>0</v>
      </c>
      <c r="F17" s="18">
        <f t="shared" si="5"/>
        <v>0</v>
      </c>
      <c r="G17" s="18">
        <f t="shared" si="5"/>
        <v>0</v>
      </c>
    </row>
    <row r="18" spans="1:7" s="83" customFormat="1" x14ac:dyDescent="0.2">
      <c r="A18" s="99" t="s">
        <v>85</v>
      </c>
      <c r="B18" s="18">
        <f t="shared" si="4"/>
        <v>0</v>
      </c>
      <c r="C18" s="18">
        <f t="shared" si="4"/>
        <v>0</v>
      </c>
      <c r="D18" s="18">
        <f>AVERAGE(B18:C18)</f>
        <v>0</v>
      </c>
      <c r="E18" s="18">
        <f t="shared" si="5"/>
        <v>0</v>
      </c>
      <c r="F18" s="18">
        <f t="shared" si="5"/>
        <v>0</v>
      </c>
      <c r="G18" s="18">
        <f t="shared" si="5"/>
        <v>0</v>
      </c>
    </row>
    <row r="19" spans="1:7" s="83" customFormat="1" x14ac:dyDescent="0.2">
      <c r="A19" s="99" t="s">
        <v>84</v>
      </c>
      <c r="B19" s="18">
        <f t="shared" si="4"/>
        <v>0</v>
      </c>
      <c r="C19" s="18">
        <f t="shared" si="4"/>
        <v>0</v>
      </c>
      <c r="D19" s="18">
        <f>AVERAGE(B19:C19)</f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</row>
    <row r="20" spans="1:7" s="83" customFormat="1" x14ac:dyDescent="0.2">
      <c r="A20" s="102" t="s">
        <v>71</v>
      </c>
      <c r="B20" s="101" t="s">
        <v>13</v>
      </c>
      <c r="C20" s="101" t="s">
        <v>13</v>
      </c>
      <c r="D20" s="100">
        <f>'182 1 03 02021'!D8</f>
        <v>0</v>
      </c>
      <c r="E20" s="100">
        <f>'182 1 03 02021'!E8</f>
        <v>0</v>
      </c>
      <c r="F20" s="100">
        <f>'182 1 03 02021'!F8</f>
        <v>0</v>
      </c>
      <c r="G20" s="100">
        <f>'182 1 03 02021'!G8</f>
        <v>0</v>
      </c>
    </row>
    <row r="21" spans="1:7" s="83" customFormat="1" x14ac:dyDescent="0.2">
      <c r="A21" s="99" t="s">
        <v>70</v>
      </c>
      <c r="B21" s="18">
        <f>IF(B31=0,0,B32/B31)</f>
        <v>0</v>
      </c>
      <c r="C21" s="18">
        <f>IF(C31=0,0,C32/C31)</f>
        <v>0</v>
      </c>
      <c r="D21" s="18">
        <f>IF(AVERAGE(B21:C21)&gt;1,1,AVERAGE(B21:C21))</f>
        <v>0</v>
      </c>
      <c r="E21" s="18">
        <f>D21</f>
        <v>0</v>
      </c>
      <c r="F21" s="18">
        <f>E21</f>
        <v>0</v>
      </c>
      <c r="G21" s="18">
        <f>F21</f>
        <v>0</v>
      </c>
    </row>
    <row r="22" spans="1:7" s="83" customFormat="1" x14ac:dyDescent="0.2">
      <c r="A22" s="91" t="s">
        <v>69</v>
      </c>
      <c r="B22" s="98"/>
      <c r="C22" s="98"/>
      <c r="D22" s="98"/>
      <c r="E22" s="98"/>
      <c r="F22" s="98"/>
      <c r="G22" s="98"/>
    </row>
    <row r="23" spans="1:7" s="83" customFormat="1" ht="30" x14ac:dyDescent="0.2">
      <c r="A23" s="97" t="s">
        <v>68</v>
      </c>
      <c r="B23" s="96" t="s">
        <v>13</v>
      </c>
      <c r="C23" s="96" t="s">
        <v>13</v>
      </c>
      <c r="D23" s="95">
        <f>((D7*Ставки!E9-D14)+(D8*Ставки!E10-D15)+(D9*Ставки!E11-D16))*D21+D22</f>
        <v>0</v>
      </c>
      <c r="E23" s="95">
        <f>((E7*Ставки!F9-E14)+(E8*Ставки!F10-E15)+(E9*Ставки!F11-E16))*E21+E22</f>
        <v>0</v>
      </c>
      <c r="F23" s="95">
        <f>((F7*Ставки!G9-F14)+(F8*Ставки!G10-F15)+(F9*Ставки!G11-F16))*F21+F22</f>
        <v>0</v>
      </c>
      <c r="G23" s="95">
        <f>((G7*Ставки!H9-G14)+(G8*Ставки!H10-G15)+(G9*Ставки!H11-G16))*G21+G22</f>
        <v>0</v>
      </c>
    </row>
    <row r="24" spans="1:7" s="83" customFormat="1" ht="28.5" x14ac:dyDescent="0.2">
      <c r="A24" s="94" t="s">
        <v>6</v>
      </c>
      <c r="B24" s="90" t="s">
        <v>13</v>
      </c>
      <c r="C24" s="90" t="s">
        <v>13</v>
      </c>
      <c r="D24" s="78">
        <f>D25+D26+D27+D28+D29+D30</f>
        <v>0</v>
      </c>
      <c r="E24" s="78">
        <f>E25+E26+E27+E28+E29+E30</f>
        <v>0</v>
      </c>
      <c r="F24" s="78">
        <f>F25+F26+F27+F28+F29+F30</f>
        <v>0</v>
      </c>
      <c r="G24" s="78">
        <f>G25+G26+G27+G28+G29+G30</f>
        <v>0</v>
      </c>
    </row>
    <row r="25" spans="1:7" s="83" customFormat="1" ht="30" x14ac:dyDescent="0.2">
      <c r="A25" s="93" t="s">
        <v>10</v>
      </c>
      <c r="B25" s="90" t="s">
        <v>13</v>
      </c>
      <c r="C25" s="90" t="s">
        <v>13</v>
      </c>
      <c r="D25" s="78"/>
      <c r="E25" s="78"/>
      <c r="F25" s="78"/>
      <c r="G25" s="78"/>
    </row>
    <row r="26" spans="1:7" s="83" customFormat="1" ht="30" x14ac:dyDescent="0.2">
      <c r="A26" s="93" t="s">
        <v>11</v>
      </c>
      <c r="B26" s="90" t="s">
        <v>13</v>
      </c>
      <c r="C26" s="90" t="s">
        <v>13</v>
      </c>
      <c r="D26" s="78"/>
      <c r="E26" s="78"/>
      <c r="F26" s="78"/>
      <c r="G26" s="78"/>
    </row>
    <row r="27" spans="1:7" s="83" customFormat="1" x14ac:dyDescent="0.2">
      <c r="A27" s="93" t="s">
        <v>7</v>
      </c>
      <c r="B27" s="90" t="s">
        <v>13</v>
      </c>
      <c r="C27" s="90" t="s">
        <v>13</v>
      </c>
      <c r="D27" s="78"/>
      <c r="E27" s="78"/>
      <c r="F27" s="78"/>
      <c r="G27" s="78"/>
    </row>
    <row r="28" spans="1:7" s="83" customFormat="1" x14ac:dyDescent="0.2">
      <c r="A28" s="92" t="s">
        <v>8</v>
      </c>
      <c r="B28" s="90" t="s">
        <v>13</v>
      </c>
      <c r="C28" s="90" t="s">
        <v>13</v>
      </c>
      <c r="D28" s="78"/>
      <c r="E28" s="78"/>
      <c r="F28" s="78"/>
      <c r="G28" s="78"/>
    </row>
    <row r="29" spans="1:7" s="83" customFormat="1" x14ac:dyDescent="0.2">
      <c r="A29" s="92" t="s">
        <v>50</v>
      </c>
      <c r="B29" s="90" t="s">
        <v>13</v>
      </c>
      <c r="C29" s="90" t="s">
        <v>13</v>
      </c>
      <c r="D29" s="78"/>
      <c r="E29" s="78"/>
      <c r="F29" s="78"/>
      <c r="G29" s="78"/>
    </row>
    <row r="30" spans="1:7" s="83" customFormat="1" ht="45" x14ac:dyDescent="0.2">
      <c r="A30" s="92" t="s">
        <v>9</v>
      </c>
      <c r="B30" s="90" t="s">
        <v>13</v>
      </c>
      <c r="C30" s="90" t="s">
        <v>13</v>
      </c>
      <c r="D30" s="78"/>
      <c r="E30" s="78"/>
      <c r="F30" s="78"/>
      <c r="G30" s="78"/>
    </row>
    <row r="31" spans="1:7" s="83" customFormat="1" x14ac:dyDescent="0.2">
      <c r="A31" s="91" t="s">
        <v>26</v>
      </c>
      <c r="B31" s="78"/>
      <c r="C31" s="78"/>
      <c r="D31" s="90" t="s">
        <v>13</v>
      </c>
      <c r="E31" s="90" t="s">
        <v>13</v>
      </c>
      <c r="F31" s="90" t="s">
        <v>13</v>
      </c>
      <c r="G31" s="90" t="s">
        <v>13</v>
      </c>
    </row>
    <row r="32" spans="1:7" s="83" customFormat="1" x14ac:dyDescent="0.2">
      <c r="A32" s="89" t="s">
        <v>25</v>
      </c>
      <c r="B32" s="88"/>
      <c r="C32" s="88"/>
      <c r="D32" s="87">
        <f>ROUND(D23+D24,0)</f>
        <v>0</v>
      </c>
      <c r="E32" s="87">
        <f>ROUND(E23+E24,0)</f>
        <v>0</v>
      </c>
      <c r="F32" s="87">
        <f>ROUND(F23+F24,0)</f>
        <v>0</v>
      </c>
      <c r="G32" s="87">
        <f>ROUND(G23+G24,0)</f>
        <v>0</v>
      </c>
    </row>
  </sheetData>
  <mergeCells count="2">
    <mergeCell ref="A3:G3"/>
    <mergeCell ref="A1:G1"/>
  </mergeCells>
  <printOptions horizontalCentered="1"/>
  <pageMargins left="0" right="0" top="0.39370078740157483" bottom="0" header="0" footer="0"/>
  <pageSetup paperSize="9" scale="97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17</vt:i4>
      </vt:variant>
    </vt:vector>
  </HeadingPairs>
  <TitlesOfParts>
    <vt:vector size="52" baseType="lpstr">
      <vt:lpstr>Прил. 1</vt:lpstr>
      <vt:lpstr>Прил. 2</vt:lpstr>
      <vt:lpstr>182 1 01 02010</vt:lpstr>
      <vt:lpstr>182 1 01 02020(30;50) </vt:lpstr>
      <vt:lpstr>182 1 01 02040</vt:lpstr>
      <vt:lpstr>182 1 03 02</vt:lpstr>
      <vt:lpstr>182 1 03 02021</vt:lpstr>
      <vt:lpstr>182 1 03 02022</vt:lpstr>
      <vt:lpstr>182 1 03 02090</vt:lpstr>
      <vt:lpstr>182 1 03 02091</vt:lpstr>
      <vt:lpstr>182 1 03 02100</vt:lpstr>
      <vt:lpstr>182 1 03 02340 (02350)</vt:lpstr>
      <vt:lpstr>182 1 03 02111</vt:lpstr>
      <vt:lpstr>182 1 03 02112</vt:lpstr>
      <vt:lpstr>Ставки</vt:lpstr>
      <vt:lpstr>Прил. 4</vt:lpstr>
      <vt:lpstr>182 1 05 01010</vt:lpstr>
      <vt:lpstr>182 1 05 01020(50)</vt:lpstr>
      <vt:lpstr>Прил. 5</vt:lpstr>
      <vt:lpstr>Прил. 6</vt:lpstr>
      <vt:lpstr>Прил. 7</vt:lpstr>
      <vt:lpstr>Прил. 8</vt:lpstr>
      <vt:lpstr>Прил. 9</vt:lpstr>
      <vt:lpstr>Прил. 10</vt:lpstr>
      <vt:lpstr>Прил. 11</vt:lpstr>
      <vt:lpstr>Прил. 12</vt:lpstr>
      <vt:lpstr>Прил. 13</vt:lpstr>
      <vt:lpstr>Прил. 14</vt:lpstr>
      <vt:lpstr>Прил. 15</vt:lpstr>
      <vt:lpstr>182 1 07 04010</vt:lpstr>
      <vt:lpstr>182 1 07 04020(30)</vt:lpstr>
      <vt:lpstr>Прил. 17</vt:lpstr>
      <vt:lpstr>Прил. 18</vt:lpstr>
      <vt:lpstr>Прил. 19</vt:lpstr>
      <vt:lpstr>Прил. 20</vt:lpstr>
      <vt:lpstr>'182 1 03 02090'!Заголовки_для_печати</vt:lpstr>
      <vt:lpstr>'182 1 03 02091'!Заголовки_для_печати</vt:lpstr>
      <vt:lpstr>'182 1 03 02112'!Заголовки_для_печати</vt:lpstr>
      <vt:lpstr>'Прил. 10'!Заголовки_для_печати</vt:lpstr>
      <vt:lpstr>'Прил. 11'!Заголовки_для_печати</vt:lpstr>
      <vt:lpstr>'Прил. 7'!Заголовки_для_печати</vt:lpstr>
      <vt:lpstr>'182 1 01 02010'!Область_печати</vt:lpstr>
      <vt:lpstr>'182 1 01 02040'!Область_печати</vt:lpstr>
      <vt:lpstr>'182 1 03 02021'!Область_печати</vt:lpstr>
      <vt:lpstr>'Прил. 10'!Область_печати</vt:lpstr>
      <vt:lpstr>'Прил. 11'!Область_печати</vt:lpstr>
      <vt:lpstr>'Прил. 13'!Область_печати</vt:lpstr>
      <vt:lpstr>'Прил. 14'!Область_печати</vt:lpstr>
      <vt:lpstr>'Прил. 2'!Область_печати</vt:lpstr>
      <vt:lpstr>'Прил. 20'!Область_печати</vt:lpstr>
      <vt:lpstr>'Прил. 4'!Область_печати</vt:lpstr>
      <vt:lpstr>'Прил.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Горобец Екатерина Александровна</dc:creator>
  <cp:lastModifiedBy>Internet</cp:lastModifiedBy>
  <cp:lastPrinted>2020-04-06T07:54:38Z</cp:lastPrinted>
  <dcterms:created xsi:type="dcterms:W3CDTF">2018-07-09T14:25:32Z</dcterms:created>
  <dcterms:modified xsi:type="dcterms:W3CDTF">2020-04-13T14:24:17Z</dcterms:modified>
</cp:coreProperties>
</file>