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ЛЯ\Документы\"/>
    </mc:Choice>
  </mc:AlternateContent>
  <bookViews>
    <workbookView xWindow="480" yWindow="48" windowWidth="22992" windowHeight="10032" tabRatio="812" activeTab="6"/>
  </bookViews>
  <sheets>
    <sheet name="Прил. 1" sheetId="1" r:id="rId1"/>
    <sheet name="Прил. 2" sheetId="3" r:id="rId2"/>
    <sheet name="Прил. 3" sheetId="4" r:id="rId3"/>
    <sheet name="Прил. 4" sheetId="5" r:id="rId4"/>
    <sheet name="Прил. 5" sheetId="6" r:id="rId5"/>
    <sheet name="Прил. 6" sheetId="7" r:id="rId6"/>
    <sheet name="Прил. 7" sheetId="8" r:id="rId7"/>
    <sheet name="Прил. 8" sheetId="9" r:id="rId8"/>
    <sheet name="Прил. 9" sheetId="10" r:id="rId9"/>
    <sheet name="Прил. 9.1 орг" sheetId="11" r:id="rId10"/>
    <sheet name="Прил 9.2 ФЛ" sheetId="12" r:id="rId11"/>
    <sheet name="Прил. 10" sheetId="13" r:id="rId12"/>
    <sheet name="Прил. 11" sheetId="14" r:id="rId13"/>
    <sheet name="Прил. 12" sheetId="15" r:id="rId14"/>
    <sheet name="Прил. 13" sheetId="16" r:id="rId15"/>
    <sheet name="Прил. 14" sheetId="17" r:id="rId16"/>
    <sheet name="Прил. 15" sheetId="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____________________________________________thr2" localSheetId="2">'Прил. 3'!______________________________________________thr2</definedName>
    <definedName name="______________________________________________thr2" localSheetId="3">'Прил. 4'!______________________________________________thr2</definedName>
    <definedName name="______________________________________________thr2">[0]!______________________________________________thr2</definedName>
    <definedName name="____________________________________________thr2" localSheetId="2">'Прил. 3'!____________________________________________thr2</definedName>
    <definedName name="____________________________________________thr2" localSheetId="3">'Прил. 4'!____________________________________________thr2</definedName>
    <definedName name="____________________________________________thr2">[0]!____________________________________________thr2</definedName>
    <definedName name="__________________________________________thr2" localSheetId="2">'Прил. 3'!__________________________________________thr2</definedName>
    <definedName name="__________________________________________thr2" localSheetId="3">'Прил. 4'!__________________________________________thr2</definedName>
    <definedName name="__________________________________________thr2">[0]!__________________________________________thr2</definedName>
    <definedName name="________________________________________thr2" localSheetId="2">'Прил. 3'!________________________________________thr2</definedName>
    <definedName name="________________________________________thr2" localSheetId="3">'Прил. 4'!________________________________________thr2</definedName>
    <definedName name="________________________________________thr2">[0]!________________________________________thr2</definedName>
    <definedName name="______________________________________thr2" localSheetId="2">'Прил. 3'!______________________________________thr2</definedName>
    <definedName name="______________________________________thr2" localSheetId="3">'Прил. 4'!______________________________________thr2</definedName>
    <definedName name="______________________________________thr2">[0]!______________________________________thr2</definedName>
    <definedName name="____________________________________thr2" localSheetId="2">'Прил. 3'!____________________________________thr2</definedName>
    <definedName name="____________________________________thr2" localSheetId="3">'Прил. 4'!____________________________________thr2</definedName>
    <definedName name="____________________________________thr2">[0]!____________________________________thr2</definedName>
    <definedName name="___________________________________thr2" localSheetId="2">'Прил. 3'!___________________________________thr2</definedName>
    <definedName name="___________________________________thr2" localSheetId="3">'Прил. 4'!___________________________________thr2</definedName>
    <definedName name="___________________________________thr2">[0]!___________________________________thr2</definedName>
    <definedName name="_________________________________thr2" localSheetId="2">'Прил. 3'!_________________________________thr2</definedName>
    <definedName name="_________________________________thr2" localSheetId="3">'Прил. 4'!_________________________________thr2</definedName>
    <definedName name="_________________________________thr2">[0]!_________________________________thr2</definedName>
    <definedName name="_______________________________thr2" localSheetId="2">'Прил. 3'!_______________________________thr2</definedName>
    <definedName name="_______________________________thr2" localSheetId="3">'Прил. 4'!_______________________________thr2</definedName>
    <definedName name="_______________________________thr2">[0]!_______________________________thr2</definedName>
    <definedName name="_____________________________thr2" localSheetId="2">'Прил. 3'!_____________________________thr2</definedName>
    <definedName name="_____________________________thr2" localSheetId="3">'Прил. 4'!_____________________________thr2</definedName>
    <definedName name="_____________________________thr2">[0]!_____________________________thr2</definedName>
    <definedName name="___________________________thr2" localSheetId="2">'Прил. 3'!___________________________thr2</definedName>
    <definedName name="___________________________thr2" localSheetId="3">'Прил. 4'!___________________________thr2</definedName>
    <definedName name="___________________________thr2">[0]!___________________________thr2</definedName>
    <definedName name="________________________thr2" localSheetId="2">'Прил. 3'!________________________thr2</definedName>
    <definedName name="________________________thr2" localSheetId="3">'Прил. 4'!________________________thr2</definedName>
    <definedName name="________________________thr2">[0]!________________________thr2</definedName>
    <definedName name="_______________________thr2" localSheetId="2">'Прил. 3'!_______________________thr2</definedName>
    <definedName name="_______________________thr2" localSheetId="3">'Прил. 4'!_______________________thr2</definedName>
    <definedName name="_______________________thr2">[0]!_______________________thr2</definedName>
    <definedName name="______________________thr2" localSheetId="2">'Прил. 3'!______________________thr2</definedName>
    <definedName name="______________________thr2" localSheetId="3">'Прил. 4'!______________________thr2</definedName>
    <definedName name="______________________thr2">[0]!______________________thr2</definedName>
    <definedName name="_____________________thr2" localSheetId="2">'Прил. 3'!_____________________thr2</definedName>
    <definedName name="_____________________thr2" localSheetId="3">'Прил. 4'!_____________________thr2</definedName>
    <definedName name="_____________________thr2">[0]!_____________________thr2</definedName>
    <definedName name="____________________thr2" localSheetId="2">'Прил. 3'!____________________thr2</definedName>
    <definedName name="____________________thr2" localSheetId="3">'Прил. 4'!____________________thr2</definedName>
    <definedName name="____________________thr2">[0]!____________________thr2</definedName>
    <definedName name="___________________thr2" localSheetId="2">'Прил. 3'!___________________thr2</definedName>
    <definedName name="___________________thr2" localSheetId="3">'Прил. 4'!___________________thr2</definedName>
    <definedName name="___________________thr2">[0]!___________________thr2</definedName>
    <definedName name="__________________thr2" localSheetId="2">'Прил. 3'!__________________thr2</definedName>
    <definedName name="__________________thr2" localSheetId="3">'Прил. 4'!__________________thr2</definedName>
    <definedName name="__________________thr2">[0]!__________________thr2</definedName>
    <definedName name="_________________thr2" localSheetId="2">'Прил. 3'!_________________thr2</definedName>
    <definedName name="_________________thr2" localSheetId="3">'Прил. 4'!_________________thr2</definedName>
    <definedName name="_________________thr2">[0]!_________________thr2</definedName>
    <definedName name="________________thr2" localSheetId="2">'Прил. 3'!________________thr2</definedName>
    <definedName name="________________thr2" localSheetId="3">'Прил. 4'!________________thr2</definedName>
    <definedName name="________________thr2">[0]!________________thr2</definedName>
    <definedName name="_______________thr2" localSheetId="2">'Прил. 3'!_______________thr2</definedName>
    <definedName name="_______________thr2" localSheetId="3">'Прил. 4'!_______________thr2</definedName>
    <definedName name="_______________thr2">[0]!_______________thr2</definedName>
    <definedName name="______________thr2" localSheetId="2">'Прил. 3'!______________thr2</definedName>
    <definedName name="______________thr2" localSheetId="3">'Прил. 4'!______________thr2</definedName>
    <definedName name="______________thr2">[0]!______________thr2</definedName>
    <definedName name="_____________thr2" localSheetId="2">'Прил. 3'!_____________thr2</definedName>
    <definedName name="_____________thr2" localSheetId="3">'Прил. 4'!_____________thr2</definedName>
    <definedName name="_____________thr2">[0]!_____________thr2</definedName>
    <definedName name="____________thr2" localSheetId="2">'Прил. 3'!____________thr2</definedName>
    <definedName name="____________thr2" localSheetId="3">'Прил. 4'!____________thr2</definedName>
    <definedName name="____________thr2">[0]!____________thr2</definedName>
    <definedName name="___________thr2" localSheetId="2">'Прил. 3'!___________thr2</definedName>
    <definedName name="___________thr2" localSheetId="3">'Прил. 4'!___________thr2</definedName>
    <definedName name="___________thr2">[0]!___________thr2</definedName>
    <definedName name="__________thr2" localSheetId="2">'Прил. 3'!__________thr2</definedName>
    <definedName name="__________thr2" localSheetId="3">'Прил. 4'!__________thr2</definedName>
    <definedName name="__________thr2">[0]!__________thr2</definedName>
    <definedName name="_________thr2" localSheetId="2">'Прил. 3'!_________thr2</definedName>
    <definedName name="_________thr2" localSheetId="3">'Прил. 4'!_________thr2</definedName>
    <definedName name="_________thr2">[0]!_________thr2</definedName>
    <definedName name="________thr2" localSheetId="2">'Прил. 3'!________thr2</definedName>
    <definedName name="________thr2" localSheetId="3">'Прил. 4'!________thr2</definedName>
    <definedName name="________thr2">[0]!________thr2</definedName>
    <definedName name="_______thr2" localSheetId="2">'Прил. 3'!_______thr2</definedName>
    <definedName name="_______thr2" localSheetId="3">'Прил. 4'!_______thr2</definedName>
    <definedName name="_______thr2">[0]!_______thr2</definedName>
    <definedName name="______thr2" localSheetId="2">'Прил. 3'!______thr2</definedName>
    <definedName name="______thr2" localSheetId="3">'Прил. 4'!______thr2</definedName>
    <definedName name="______thr2">[0]!______thr2</definedName>
    <definedName name="_____thr2" localSheetId="2">'Прил. 3'!_____thr2</definedName>
    <definedName name="_____thr2" localSheetId="3">'Прил. 4'!_____thr2</definedName>
    <definedName name="_____thr2">[0]!_____thr2</definedName>
    <definedName name="____thr2" localSheetId="2">'Прил. 3'!____thr2</definedName>
    <definedName name="____thr2" localSheetId="3">'Прил. 4'!____thr2</definedName>
    <definedName name="____thr2">[0]!____thr2</definedName>
    <definedName name="___thr2" localSheetId="2">'Прил. 3'!___thr2</definedName>
    <definedName name="___thr2" localSheetId="3">'Прил. 4'!___thr2</definedName>
    <definedName name="___thr2">[0]!___thr2</definedName>
    <definedName name="__thr2" localSheetId="2">'Прил. 3'!__thr2</definedName>
    <definedName name="__thr2" localSheetId="3">'Прил. 4'!__thr2</definedName>
    <definedName name="__thr2">[0]!__thr2</definedName>
    <definedName name="_1" localSheetId="2">#REF!</definedName>
    <definedName name="_1" localSheetId="3">#REF!</definedName>
    <definedName name="_1" localSheetId="8">#REF!</definedName>
    <definedName name="_1">#REF!</definedName>
    <definedName name="_2" localSheetId="2">#REF!</definedName>
    <definedName name="_2" localSheetId="3">#REF!</definedName>
    <definedName name="_2" localSheetId="8">#REF!</definedName>
    <definedName name="_2">#REF!</definedName>
    <definedName name="_3" localSheetId="2">#REF!</definedName>
    <definedName name="_3" localSheetId="3">#REF!</definedName>
    <definedName name="_3" localSheetId="8">#REF!</definedName>
    <definedName name="_3">#REF!</definedName>
    <definedName name="_def1999" localSheetId="2">[1]vec!#REF!</definedName>
    <definedName name="_def1999" localSheetId="3">[1]vec!#REF!</definedName>
    <definedName name="_def1999" localSheetId="8">[1]vec!#REF!</definedName>
    <definedName name="_def1999">[1]vec!#REF!</definedName>
    <definedName name="_def2000г" localSheetId="2">#REF!</definedName>
    <definedName name="_def2000г" localSheetId="3">#REF!</definedName>
    <definedName name="_def2000г" localSheetId="8">#REF!</definedName>
    <definedName name="_def2000г">#REF!</definedName>
    <definedName name="_def2001г" localSheetId="2">#REF!</definedName>
    <definedName name="_def2001г" localSheetId="3">#REF!</definedName>
    <definedName name="_def2001г" localSheetId="8">#REF!</definedName>
    <definedName name="_def2001г">#REF!</definedName>
    <definedName name="_def2002г" localSheetId="2">#REF!</definedName>
    <definedName name="_def2002г" localSheetId="3">#REF!</definedName>
    <definedName name="_def2002г" localSheetId="8">#REF!</definedName>
    <definedName name="_def2002г">#REF!</definedName>
    <definedName name="_inf2000" localSheetId="2">#REF!</definedName>
    <definedName name="_inf2000" localSheetId="3">#REF!</definedName>
    <definedName name="_inf2000" localSheetId="8">#REF!</definedName>
    <definedName name="_inf2000">#REF!</definedName>
    <definedName name="_inf2001" localSheetId="2">#REF!</definedName>
    <definedName name="_inf2001" localSheetId="3">#REF!</definedName>
    <definedName name="_inf2001" localSheetId="8">#REF!</definedName>
    <definedName name="_inf2001">#REF!</definedName>
    <definedName name="_inf2002" localSheetId="2">#REF!</definedName>
    <definedName name="_inf2002" localSheetId="3">#REF!</definedName>
    <definedName name="_inf2002" localSheetId="8">#REF!</definedName>
    <definedName name="_inf2002">#REF!</definedName>
    <definedName name="_inf2003" localSheetId="2">#REF!</definedName>
    <definedName name="_inf2003" localSheetId="3">#REF!</definedName>
    <definedName name="_inf2003" localSheetId="8">#REF!</definedName>
    <definedName name="_inf2003">#REF!</definedName>
    <definedName name="_inf2004" localSheetId="2">#REF!</definedName>
    <definedName name="_inf2004" localSheetId="3">#REF!</definedName>
    <definedName name="_inf2004" localSheetId="8">#REF!</definedName>
    <definedName name="_inf2004">#REF!</definedName>
    <definedName name="_inf2005" localSheetId="2">#REF!</definedName>
    <definedName name="_inf2005" localSheetId="3">#REF!</definedName>
    <definedName name="_inf2005" localSheetId="8">#REF!</definedName>
    <definedName name="_inf2005">#REF!</definedName>
    <definedName name="_inf2006" localSheetId="2">#REF!</definedName>
    <definedName name="_inf2006" localSheetId="3">#REF!</definedName>
    <definedName name="_inf2006" localSheetId="8">#REF!</definedName>
    <definedName name="_inf2006">#REF!</definedName>
    <definedName name="_inf2007" localSheetId="2">#REF!</definedName>
    <definedName name="_inf2007" localSheetId="3">#REF!</definedName>
    <definedName name="_inf2007" localSheetId="8">#REF!</definedName>
    <definedName name="_inf2007">#REF!</definedName>
    <definedName name="_inf2008" localSheetId="2">#REF!</definedName>
    <definedName name="_inf2008" localSheetId="3">#REF!</definedName>
    <definedName name="_inf2008" localSheetId="8">#REF!</definedName>
    <definedName name="_inf2008">#REF!</definedName>
    <definedName name="_inf2009" localSheetId="2">#REF!</definedName>
    <definedName name="_inf2009" localSheetId="3">#REF!</definedName>
    <definedName name="_inf2009" localSheetId="8">#REF!</definedName>
    <definedName name="_inf2009">#REF!</definedName>
    <definedName name="_inf2010" localSheetId="2">#REF!</definedName>
    <definedName name="_inf2010" localSheetId="3">#REF!</definedName>
    <definedName name="_inf2010" localSheetId="8">#REF!</definedName>
    <definedName name="_inf2010">#REF!</definedName>
    <definedName name="_inf2011" localSheetId="2">#REF!</definedName>
    <definedName name="_inf2011" localSheetId="3">#REF!</definedName>
    <definedName name="_inf2011" localSheetId="8">#REF!</definedName>
    <definedName name="_inf2011">#REF!</definedName>
    <definedName name="_inf2012" localSheetId="2">#REF!</definedName>
    <definedName name="_inf2012" localSheetId="3">#REF!</definedName>
    <definedName name="_inf2012" localSheetId="8">#REF!</definedName>
    <definedName name="_inf2012">#REF!</definedName>
    <definedName name="_inf2013" localSheetId="2">#REF!</definedName>
    <definedName name="_inf2013" localSheetId="3">#REF!</definedName>
    <definedName name="_inf2013" localSheetId="8">#REF!</definedName>
    <definedName name="_inf2013">#REF!</definedName>
    <definedName name="_inf2014" localSheetId="2">#REF!</definedName>
    <definedName name="_inf2014" localSheetId="3">#REF!</definedName>
    <definedName name="_inf2014" localSheetId="8">#REF!</definedName>
    <definedName name="_inf2014">#REF!</definedName>
    <definedName name="_inf2015" localSheetId="2">#REF!</definedName>
    <definedName name="_inf2015" localSheetId="3">#REF!</definedName>
    <definedName name="_inf2015" localSheetId="8">#REF!</definedName>
    <definedName name="_inf2015">#REF!</definedName>
    <definedName name="_infl.99" localSheetId="2">[1]vec!#REF!</definedName>
    <definedName name="_infl.99" localSheetId="3">[1]vec!#REF!</definedName>
    <definedName name="_infl.99" localSheetId="8">[1]vec!#REF!</definedName>
    <definedName name="_infl.99">[1]vec!#REF!</definedName>
    <definedName name="_mm1" localSheetId="2">[2]ПРОГНОЗ_1!#REF!</definedName>
    <definedName name="_mm1" localSheetId="3">[2]ПРОГНОЗ_1!#REF!</definedName>
    <definedName name="_mm1" localSheetId="8">[2]ПРОГНОЗ_1!#REF!</definedName>
    <definedName name="_mm1">[2]ПРОГНОЗ_1!#REF!</definedName>
    <definedName name="_thr2" localSheetId="2">'Прил. 3'!_thr2</definedName>
    <definedName name="_thr2" localSheetId="3">'Прил. 4'!_thr2</definedName>
    <definedName name="_thr2">[0]!_thr2</definedName>
    <definedName name="a04t" localSheetId="2">#REF!</definedName>
    <definedName name="a04t" localSheetId="3">#REF!</definedName>
    <definedName name="a04t" localSheetId="8">#REF!</definedName>
    <definedName name="a04t">#REF!</definedName>
    <definedName name="asada" localSheetId="2">'Прил. 3'!asada</definedName>
    <definedName name="asada" localSheetId="3">'Прил. 4'!asada</definedName>
    <definedName name="asada">[0]!asada</definedName>
    <definedName name="belg" localSheetId="2">#REF!</definedName>
    <definedName name="belg" localSheetId="3">#REF!</definedName>
    <definedName name="belg" localSheetId="8">#REF!</definedName>
    <definedName name="belg">#REF!</definedName>
    <definedName name="ColLastYearFB">[3]ФедД!$AH$17</definedName>
    <definedName name="ColLastYearFB1">[4]Управление!$AF$17</definedName>
    <definedName name="ColThisYearFB">[3]ФедД!$AG$17</definedName>
    <definedName name="cwb" localSheetId="2">#REF!</definedName>
    <definedName name="cwb" localSheetId="3">#REF!</definedName>
    <definedName name="cwb" localSheetId="8">#REF!</definedName>
    <definedName name="cwb">#REF!</definedName>
    <definedName name="ddd" localSheetId="2">[5]ПРОГНОЗ_1!#REF!</definedName>
    <definedName name="ddd" localSheetId="3">[5]ПРОГНОЗ_1!#REF!</definedName>
    <definedName name="ddd" localSheetId="8">[5]ПРОГНОЗ_1!#REF!</definedName>
    <definedName name="ddd">[5]ПРОГНОЗ_1!#REF!</definedName>
    <definedName name="denm" localSheetId="2">#REF!</definedName>
    <definedName name="denm" localSheetId="3">#REF!</definedName>
    <definedName name="denm" localSheetId="8">#REF!</definedName>
    <definedName name="denm">#REF!</definedName>
    <definedName name="DOLL" localSheetId="2">#REF!</definedName>
    <definedName name="DOLL" localSheetId="3">#REF!</definedName>
    <definedName name="DOLL" localSheetId="8">#REF!</definedName>
    <definedName name="DOLL">#REF!</definedName>
    <definedName name="edc" localSheetId="2">#REF!</definedName>
    <definedName name="edc" localSheetId="3">#REF!</definedName>
    <definedName name="edc" localSheetId="8">#REF!</definedName>
    <definedName name="edc">#REF!</definedName>
    <definedName name="Excel_BuiltIn__FilterDatabase_1" localSheetId="0">#REF!</definedName>
    <definedName name="Excel_BuiltIn__FilterDatabase_1" localSheetId="16">#REF!</definedName>
    <definedName name="Excel_BuiltIn__FilterDatabase_1" localSheetId="3">#REF!</definedName>
    <definedName name="Excel_BuiltIn__FilterDatabase_1" localSheetId="8">#REF!</definedName>
    <definedName name="Excel_BuiltIn__FilterDatabase_1">#REF!</definedName>
    <definedName name="exim" localSheetId="2">#REF!</definedName>
    <definedName name="exim" localSheetId="3">#REF!</definedName>
    <definedName name="exim" localSheetId="8">#REF!</definedName>
    <definedName name="exim">#REF!</definedName>
    <definedName name="ff" localSheetId="2">#REF!</definedName>
    <definedName name="ff" localSheetId="3">#REF!</definedName>
    <definedName name="ff" localSheetId="8">#REF!</definedName>
    <definedName name="ff">#REF!</definedName>
    <definedName name="fffff" localSheetId="2">'[6]Гр5(о)'!#REF!</definedName>
    <definedName name="fffff" localSheetId="3">'[6]Гр5(о)'!#REF!</definedName>
    <definedName name="fffff" localSheetId="8">'[6]Гр5(о)'!#REF!</definedName>
    <definedName name="fffff">'[6]Гр5(о)'!#REF!</definedName>
    <definedName name="finl" localSheetId="2">#REF!</definedName>
    <definedName name="finl" localSheetId="3">#REF!</definedName>
    <definedName name="finl" localSheetId="8">#REF!</definedName>
    <definedName name="finl">#REF!</definedName>
    <definedName name="fran" localSheetId="2">#REF!</definedName>
    <definedName name="fran" localSheetId="3">#REF!</definedName>
    <definedName name="fran" localSheetId="8">#REF!</definedName>
    <definedName name="fran">#REF!</definedName>
    <definedName name="germ" localSheetId="2">#REF!</definedName>
    <definedName name="germ" localSheetId="3">#REF!</definedName>
    <definedName name="germ" localSheetId="8">#REF!</definedName>
    <definedName name="germ">#REF!</definedName>
    <definedName name="gggg" localSheetId="2">#REF!</definedName>
    <definedName name="gggg" localSheetId="3">#REF!</definedName>
    <definedName name="gggg" localSheetId="8">#REF!</definedName>
    <definedName name="gggg">#REF!</definedName>
    <definedName name="in" localSheetId="2">'Прил. 3'!in</definedName>
    <definedName name="in" localSheetId="3">'Прил. 4'!in</definedName>
    <definedName name="in">[0]!in</definedName>
    <definedName name="infi" localSheetId="2">'Прил. 3'!infi</definedName>
    <definedName name="infi" localSheetId="3">'Прил. 4'!infi</definedName>
    <definedName name="infi">[0]!infi</definedName>
    <definedName name="infl" localSheetId="2">'Прил. 3'!infl</definedName>
    <definedName name="infl" localSheetId="3">'Прил. 4'!infl</definedName>
    <definedName name="infl">[0]!infl</definedName>
    <definedName name="intthr" localSheetId="2">'Прил. 3'!intthr</definedName>
    <definedName name="intthr" localSheetId="3">'Прил. 4'!intthr</definedName>
    <definedName name="intthr">[0]!intthr</definedName>
    <definedName name="jjjj" localSheetId="2">'[7]Гр5(о)'!#REF!</definedName>
    <definedName name="jjjj" localSheetId="3">'[7]Гр5(о)'!#REF!</definedName>
    <definedName name="jjjj" localSheetId="8">'[7]Гр5(о)'!#REF!</definedName>
    <definedName name="jjjj">'[7]Гр5(о)'!#REF!</definedName>
    <definedName name="LIBOR" localSheetId="2">#REF!</definedName>
    <definedName name="LIBOR" localSheetId="3">#REF!</definedName>
    <definedName name="LIBOR" localSheetId="8">#REF!</definedName>
    <definedName name="LIBOR">#REF!</definedName>
    <definedName name="longer" localSheetId="2">'Прил. 3'!longer</definedName>
    <definedName name="longer" localSheetId="3">'Прил. 4'!longer</definedName>
    <definedName name="longer">[0]!longer</definedName>
    <definedName name="miti" localSheetId="2">#REF!</definedName>
    <definedName name="miti" localSheetId="3">#REF!</definedName>
    <definedName name="miti" localSheetId="8">#REF!</definedName>
    <definedName name="miti">#REF!</definedName>
    <definedName name="neth" localSheetId="2">#REF!</definedName>
    <definedName name="neth" localSheetId="3">#REF!</definedName>
    <definedName name="neth" localSheetId="8">#REF!</definedName>
    <definedName name="neth">#REF!</definedName>
    <definedName name="Norw" localSheetId="2">#REF!</definedName>
    <definedName name="Norw" localSheetId="3">#REF!</definedName>
    <definedName name="Norw" localSheetId="8">#REF!</definedName>
    <definedName name="Norw">#REF!</definedName>
    <definedName name="PeriodLastYearName">[3]ФедД!$AH$20</definedName>
    <definedName name="PeriodThisYearName">[3]ФедД!$AG$20</definedName>
    <definedName name="port" localSheetId="2">#REF!</definedName>
    <definedName name="port" localSheetId="3">#REF!</definedName>
    <definedName name="port" localSheetId="8">#REF!</definedName>
    <definedName name="port">#REF!</definedName>
    <definedName name="sace" localSheetId="2">#REF!</definedName>
    <definedName name="sace" localSheetId="3">#REF!</definedName>
    <definedName name="sace" localSheetId="8">#REF!</definedName>
    <definedName name="sace">#REF!</definedName>
    <definedName name="same" localSheetId="2">'Прил. 3'!same</definedName>
    <definedName name="same" localSheetId="3">'Прил. 4'!same</definedName>
    <definedName name="same">[0]!same</definedName>
    <definedName name="same1" localSheetId="2">'Прил. 3'!same1</definedName>
    <definedName name="same1" localSheetId="3">'Прил. 4'!same1</definedName>
    <definedName name="same1">[0]!same1</definedName>
    <definedName name="short" localSheetId="2">'Прил. 3'!short</definedName>
    <definedName name="short" localSheetId="3">'Прил. 4'!short</definedName>
    <definedName name="short">[0]!short</definedName>
    <definedName name="spai" localSheetId="2">#REF!</definedName>
    <definedName name="spai" localSheetId="3">#REF!</definedName>
    <definedName name="spai" localSheetId="8">#REF!</definedName>
    <definedName name="spai">#REF!</definedName>
    <definedName name="swed" localSheetId="2">#REF!</definedName>
    <definedName name="swed" localSheetId="3">#REF!</definedName>
    <definedName name="swed" localSheetId="8">#REF!</definedName>
    <definedName name="swed">#REF!</definedName>
    <definedName name="swit" localSheetId="2">#REF!</definedName>
    <definedName name="swit" localSheetId="3">#REF!</definedName>
    <definedName name="swit" localSheetId="8">#REF!</definedName>
    <definedName name="swit">#REF!</definedName>
    <definedName name="Thr" localSheetId="2">'Прил. 3'!Thr</definedName>
    <definedName name="Thr" localSheetId="3">'Прил. 4'!Thr</definedName>
    <definedName name="Thr">[0]!Thr</definedName>
    <definedName name="time" localSheetId="2">#REF!</definedName>
    <definedName name="time" localSheetId="3">#REF!</definedName>
    <definedName name="time" localSheetId="8">#REF!</definedName>
    <definedName name="time">#REF!</definedName>
    <definedName name="title">'[8]Огл. Графиков'!$B$2:$B$31</definedName>
    <definedName name="trea" localSheetId="2">#REF!</definedName>
    <definedName name="trea" localSheetId="3">#REF!</definedName>
    <definedName name="trea" localSheetId="8">#REF!</definedName>
    <definedName name="trea">#REF!</definedName>
    <definedName name="uk" localSheetId="2">#REF!</definedName>
    <definedName name="uk" localSheetId="3">#REF!</definedName>
    <definedName name="uk" localSheetId="8">#REF!</definedName>
    <definedName name="uk">#REF!</definedName>
    <definedName name="usa" localSheetId="2">#REF!</definedName>
    <definedName name="usa" localSheetId="3">#REF!</definedName>
    <definedName name="usa" localSheetId="8">#REF!</definedName>
    <definedName name="usa">#REF!</definedName>
    <definedName name="vnvn1" localSheetId="2">'Прил. 3'!vnvn1</definedName>
    <definedName name="vnvn1" localSheetId="3">'Прил. 4'!vnvn1</definedName>
    <definedName name="vnvn1">[0]!vnvn1</definedName>
    <definedName name="wbrate" localSheetId="2">[9]multilats!#REF!</definedName>
    <definedName name="wbrate" localSheetId="3">[9]multilats!#REF!</definedName>
    <definedName name="wbrate" localSheetId="8">[9]multilats!#REF!</definedName>
    <definedName name="wbrate">[9]multilats!#REF!</definedName>
    <definedName name="а" localSheetId="2">#REF!</definedName>
    <definedName name="а" localSheetId="3">#REF!</definedName>
    <definedName name="а" localSheetId="8">#REF!</definedName>
    <definedName name="а">#REF!</definedName>
    <definedName name="ааа" localSheetId="2">#REF!</definedName>
    <definedName name="ааа" localSheetId="3">#REF!</definedName>
    <definedName name="ааа" localSheetId="8">#REF!</definedName>
    <definedName name="ааа">#REF!</definedName>
    <definedName name="авава" localSheetId="2">'[10]Гр5(о)'!#REF!</definedName>
    <definedName name="авава" localSheetId="3">'[10]Гр5(о)'!#REF!</definedName>
    <definedName name="авава" localSheetId="8">'[10]Гр5(о)'!#REF!</definedName>
    <definedName name="авава">'[10]Гр5(о)'!#REF!</definedName>
    <definedName name="АнМ" localSheetId="2">'[11]Гр5(о)'!#REF!</definedName>
    <definedName name="АнМ" localSheetId="3">'[11]Гр5(о)'!#REF!</definedName>
    <definedName name="АнМ" localSheetId="8">'[11]Гр5(о)'!#REF!</definedName>
    <definedName name="АнМ">'[12]Гр5(о)'!#REF!</definedName>
    <definedName name="апраор" localSheetId="2">[13]ПРОГНОЗ_1!#REF!</definedName>
    <definedName name="апраор" localSheetId="3">[13]ПРОГНОЗ_1!#REF!</definedName>
    <definedName name="апраор" localSheetId="8">[13]ПРОГНОЗ_1!#REF!</definedName>
    <definedName name="апраор">[14]ПРОГНОЗ_1!#REF!</definedName>
    <definedName name="ваааавауа" localSheetId="2">[15]ПРОГНОЗ_1!#REF!</definedName>
    <definedName name="ваааавауа" localSheetId="3">[15]ПРОГНОЗ_1!#REF!</definedName>
    <definedName name="ваааавауа" localSheetId="8">[15]ПРОГНОЗ_1!#REF!</definedName>
    <definedName name="ваааавауа">[15]ПРОГНОЗ_1!#REF!</definedName>
    <definedName name="вар1" localSheetId="2">'Прил. 3'!вар1</definedName>
    <definedName name="вар1" localSheetId="3">'Прил. 4'!вар1</definedName>
    <definedName name="вар1">[0]!вар1</definedName>
    <definedName name="вар2" localSheetId="2">'Прил. 3'!вар2</definedName>
    <definedName name="вар2" localSheetId="3">'Прил. 4'!вар2</definedName>
    <definedName name="вар2">[0]!вар2</definedName>
    <definedName name="вв" localSheetId="2">[16]ПРОГНОЗ_1!#REF!</definedName>
    <definedName name="вв" localSheetId="3">[16]ПРОГНОЗ_1!#REF!</definedName>
    <definedName name="вв" localSheetId="8">[16]ПРОГНОЗ_1!#REF!</definedName>
    <definedName name="вв">[17]ПРОГНОЗ_1!#REF!</definedName>
    <definedName name="Вып_н_2003" localSheetId="2">'[18]Текущие цены'!#REF!</definedName>
    <definedName name="Вып_н_2003" localSheetId="3">'[18]Текущие цены'!#REF!</definedName>
    <definedName name="Вып_н_2003" localSheetId="8">'[18]Текущие цены'!#REF!</definedName>
    <definedName name="Вып_н_2003">'[18]Текущие цены'!#REF!</definedName>
    <definedName name="вып_н_2004" localSheetId="2">'[18]Текущие цены'!#REF!</definedName>
    <definedName name="вып_н_2004" localSheetId="3">'[18]Текущие цены'!#REF!</definedName>
    <definedName name="вып_н_2004" localSheetId="8">'[18]Текущие цены'!#REF!</definedName>
    <definedName name="вып_н_2004">'[18]Текущие цены'!#REF!</definedName>
    <definedName name="Вып_ОФ_с_пц">[8]рабочий!$Y$202:$AP$224</definedName>
    <definedName name="Вып_оф_с_цпг" localSheetId="2">'[18]Текущие цены'!#REF!</definedName>
    <definedName name="Вып_оф_с_цпг" localSheetId="3">'[18]Текущие цены'!#REF!</definedName>
    <definedName name="Вып_оф_с_цпг" localSheetId="8">'[18]Текущие цены'!#REF!</definedName>
    <definedName name="Вып_оф_с_цпг">'[18]Текущие цены'!#REF!</definedName>
    <definedName name="Вып_с_новых_ОФ">[8]рабочий!$Y$277:$AP$299</definedName>
    <definedName name="Выход">[19]Управление!$AF$20</definedName>
    <definedName name="гор" localSheetId="2">'Прил. 3'!гор</definedName>
    <definedName name="гор" localSheetId="3">'Прил. 4'!гор</definedName>
    <definedName name="гор">[0]!гор</definedName>
    <definedName name="гор1" localSheetId="2">'Прил. 3'!гор1</definedName>
    <definedName name="гор1" localSheetId="3">'Прил. 4'!гор1</definedName>
    <definedName name="гор1">[0]!гор1</definedName>
    <definedName name="График">"Диагр. 4"</definedName>
    <definedName name="ддд" localSheetId="2">'Прил. 3'!ддд</definedName>
    <definedName name="ддд" localSheetId="3">'Прил. 4'!ддд</definedName>
    <definedName name="ддд">[0]!ддд</definedName>
    <definedName name="Дефл_ц_пред_год">'[8]Текущие цены'!$AT$36:$BK$58</definedName>
    <definedName name="Дефлятор_годовой">'[8]Текущие цены'!$Y$4:$AP$27</definedName>
    <definedName name="Дефлятор_цепной">'[8]Текущие цены'!$Y$36:$AP$58</definedName>
    <definedName name="ДС" localSheetId="2">#REF!</definedName>
    <definedName name="ДС" localSheetId="3">#REF!</definedName>
    <definedName name="ДС" localSheetId="8">#REF!</definedName>
    <definedName name="ДС">#REF!</definedName>
    <definedName name="_xlnm.Print_Titles" localSheetId="8">'Прил. 9'!$5:$6</definedName>
    <definedName name="иии" localSheetId="2">#REF!</definedName>
    <definedName name="иии" localSheetId="3">#REF!</definedName>
    <definedName name="иии" localSheetId="8">#REF!</definedName>
    <definedName name="иии">#REF!</definedName>
    <definedName name="ллл" localSheetId="2">#REF!</definedName>
    <definedName name="ллл" localSheetId="3">#REF!</definedName>
    <definedName name="ллл" localSheetId="8">#REF!</definedName>
    <definedName name="ллл">#REF!</definedName>
    <definedName name="лораловра" localSheetId="2">[20]ПРОГНОЗ_1!#REF!</definedName>
    <definedName name="лораловра" localSheetId="3">[20]ПРОГНОЗ_1!#REF!</definedName>
    <definedName name="лораловра" localSheetId="8">[20]ПРОГНОЗ_1!#REF!</definedName>
    <definedName name="лораловра">[20]ПРОГНОЗ_1!#REF!</definedName>
    <definedName name="М1" localSheetId="2">[13]ПРОГНОЗ_1!#REF!</definedName>
    <definedName name="М1" localSheetId="3">[13]ПРОГНОЗ_1!#REF!</definedName>
    <definedName name="М1" localSheetId="8">[13]ПРОГНОЗ_1!#REF!</definedName>
    <definedName name="М1">[14]ПРОГНОЗ_1!#REF!</definedName>
    <definedName name="Модель2" localSheetId="2">#REF!</definedName>
    <definedName name="Модель2" localSheetId="3">#REF!</definedName>
    <definedName name="Модель2" localSheetId="8">#REF!</definedName>
    <definedName name="Модель2">#REF!</definedName>
    <definedName name="Мониторинг1" localSheetId="2">'[21]Гр5(о)'!#REF!</definedName>
    <definedName name="Мониторинг1" localSheetId="3">'[21]Гр5(о)'!#REF!</definedName>
    <definedName name="Мониторинг1" localSheetId="8">'[21]Гр5(о)'!#REF!</definedName>
    <definedName name="Мониторинг1">'[22]Гр5(о)'!#REF!</definedName>
    <definedName name="НДПИ_нефть" localSheetId="2">#REF!</definedName>
    <definedName name="НДПИ_нефть" localSheetId="3">#REF!</definedName>
    <definedName name="НДПИ_нефть" localSheetId="8">#REF!</definedName>
    <definedName name="НДПИ_нефть">#REF!</definedName>
    <definedName name="новые_ОФ_2003">[8]рабочий!$F$305:$W$327</definedName>
    <definedName name="новые_ОФ_2004">[8]рабочий!$F$335:$W$357</definedName>
    <definedName name="новые_ОФ_а_всего">[8]рабочий!$F$767:$V$789</definedName>
    <definedName name="новые_ОФ_всего">[8]рабочий!$F$1331:$V$1353</definedName>
    <definedName name="новые_ОФ_п_всего">[8]рабочий!$F$1293:$V$1315</definedName>
    <definedName name="нпнврпр" localSheetId="2">'[23]Гр5(о)'!#REF!</definedName>
    <definedName name="нпнврпр" localSheetId="3">'[23]Гр5(о)'!#REF!</definedName>
    <definedName name="нпнврпр" localSheetId="8">'[23]Гр5(о)'!#REF!</definedName>
    <definedName name="нпнврпр">'[23]Гр5(о)'!#REF!</definedName>
    <definedName name="_xlnm.Print_Area" localSheetId="0">'Прил. 1'!$A$1:$B$28</definedName>
    <definedName name="_xlnm.Print_Area" localSheetId="16">'Прил. 15'!$A$1:$G$25</definedName>
    <definedName name="_xlnm.Print_Area" localSheetId="1">'Прил. 2'!$A$1:$G$29</definedName>
    <definedName name="_xlnm.Print_Area" localSheetId="2">'Прил. 3'!$A$1:$G$57</definedName>
    <definedName name="_xlnm.Print_Area" localSheetId="3">'Прил. 4'!$A$1:$D$42</definedName>
    <definedName name="окраска_05">[8]окраска!$C$7:$Z$30</definedName>
    <definedName name="окраска_06">[8]окраска!$C$35:$Z$58</definedName>
    <definedName name="окраска_07">[8]окраска!$C$63:$Z$86</definedName>
    <definedName name="окраска_08">[8]окраска!$C$91:$Z$114</definedName>
    <definedName name="окраска_09">[8]окраска!$C$119:$Z$142</definedName>
    <definedName name="окраска_10">[8]окраска!$C$147:$Z$170</definedName>
    <definedName name="окраска_11">[8]окраска!$C$175:$Z$198</definedName>
    <definedName name="окраска_12">[8]окраска!$C$203:$Z$226</definedName>
    <definedName name="окраска_13">[8]окраска!$C$231:$Z$254</definedName>
    <definedName name="окраска_14">[8]окраска!$C$259:$Z$282</definedName>
    <definedName name="окраска_15">[8]окраска!$C$287:$Z$310</definedName>
    <definedName name="ооо" localSheetId="2">#REF!</definedName>
    <definedName name="ооо" localSheetId="3">#REF!</definedName>
    <definedName name="ооо" localSheetId="8">#REF!</definedName>
    <definedName name="ооо">#REF!</definedName>
    <definedName name="ОФ_а_с_пц">[8]рабочий!$CI$121:$CY$143</definedName>
    <definedName name="оф_н_а_2003_пц" localSheetId="2">'[18]Текущие цены'!#REF!</definedName>
    <definedName name="оф_н_а_2003_пц" localSheetId="3">'[18]Текущие цены'!#REF!</definedName>
    <definedName name="оф_н_а_2003_пц" localSheetId="8">'[18]Текущие цены'!#REF!</definedName>
    <definedName name="оф_н_а_2003_пц">'[18]Текущие цены'!#REF!</definedName>
    <definedName name="оф_н_а_2004" localSheetId="2">'[18]Текущие цены'!#REF!</definedName>
    <definedName name="оф_н_а_2004" localSheetId="3">'[18]Текущие цены'!#REF!</definedName>
    <definedName name="оф_н_а_2004" localSheetId="8">'[18]Текущие цены'!#REF!</definedName>
    <definedName name="оф_н_а_2004">'[18]Текущие цены'!#REF!</definedName>
    <definedName name="ПОКАЗАТЕЛИ_ДОЛГОСР.ПРОГНОЗА" localSheetId="2">'[24]2002(v2)'!#REF!</definedName>
    <definedName name="ПОКАЗАТЕЛИ_ДОЛГОСР.ПРОГНОЗА" localSheetId="3">'[24]2002(v2)'!#REF!</definedName>
    <definedName name="ПОКАЗАТЕЛИ_ДОЛГОСР.ПРОГНОЗА" localSheetId="8">'[24]2002(v2)'!#REF!</definedName>
    <definedName name="ПОКАЗАТЕЛИ_ДОЛГОСР.ПРОГНОЗА">'[24]2002(v2)'!#REF!</definedName>
    <definedName name="ПОТР._РЫНОКДП" localSheetId="2">[1]vec!#REF!</definedName>
    <definedName name="ПОТР._РЫНОКДП" localSheetId="3">[1]vec!#REF!</definedName>
    <definedName name="ПОТР._РЫНОКДП" localSheetId="8">[1]vec!#REF!</definedName>
    <definedName name="ПОТР._РЫНОКДП">[1]vec!#REF!</definedName>
    <definedName name="Потреб_вып_всего" localSheetId="2">'[18]Текущие цены'!#REF!</definedName>
    <definedName name="Потреб_вып_всего" localSheetId="3">'[18]Текущие цены'!#REF!</definedName>
    <definedName name="Потреб_вып_всего" localSheetId="8">'[18]Текущие цены'!#REF!</definedName>
    <definedName name="Потреб_вып_всего">'[18]Текущие цены'!#REF!</definedName>
    <definedName name="Потреб_вып_оф_н_цпг" localSheetId="2">'[18]Текущие цены'!#REF!</definedName>
    <definedName name="Потреб_вып_оф_н_цпг" localSheetId="3">'[18]Текущие цены'!#REF!</definedName>
    <definedName name="Потреб_вып_оф_н_цпг" localSheetId="8">'[18]Текущие цены'!#REF!</definedName>
    <definedName name="Потреб_вып_оф_н_цпг">'[18]Текущие цены'!#REF!</definedName>
    <definedName name="ппп" localSheetId="2">#REF!</definedName>
    <definedName name="ппп" localSheetId="3">#REF!</definedName>
    <definedName name="ппп" localSheetId="8">#REF!</definedName>
    <definedName name="ппп">#REF!</definedName>
    <definedName name="пппп" localSheetId="2">'[25]2002(v1)'!#REF!</definedName>
    <definedName name="пппп" localSheetId="3">'[25]2002(v1)'!#REF!</definedName>
    <definedName name="пппп" localSheetId="8">'[25]2002(v1)'!#REF!</definedName>
    <definedName name="пппп">'[25]2002(v1)'!#REF!</definedName>
    <definedName name="ппрорл" localSheetId="2">[26]ПРОГНОЗ_1!#REF!</definedName>
    <definedName name="ппрорл" localSheetId="3">[26]ПРОГНОЗ_1!#REF!</definedName>
    <definedName name="ппрорл" localSheetId="8">[26]ПРОГНОЗ_1!#REF!</definedName>
    <definedName name="ппрорл">[27]ПРОГНОЗ_1!#REF!</definedName>
    <definedName name="пр">[28]Управление!$AF$17</definedName>
    <definedName name="приб">[28]Управление!$AE$20</definedName>
    <definedName name="прибвб2">[28]Управление!$AF$20</definedName>
    <definedName name="прогноз" localSheetId="2">'[29]Гр5(о)'!#REF!</definedName>
    <definedName name="прогноз" localSheetId="3">'[29]Гр5(о)'!#REF!</definedName>
    <definedName name="прогноз" localSheetId="8">'[29]Гр5(о)'!#REF!</definedName>
    <definedName name="прогноз">'[29]Гр5(о)'!#REF!</definedName>
    <definedName name="Прогноз_Вып_пц">[8]рабочий!$Y$240:$AP$262</definedName>
    <definedName name="Прогноз_вып_цпг" localSheetId="2">'[18]Текущие цены'!#REF!</definedName>
    <definedName name="Прогноз_вып_цпг" localSheetId="3">'[18]Текущие цены'!#REF!</definedName>
    <definedName name="Прогноз_вып_цпг" localSheetId="8">'[18]Текущие цены'!#REF!</definedName>
    <definedName name="Прогноз_вып_цпг">'[18]Текущие цены'!#REF!</definedName>
    <definedName name="Прогноз97" localSheetId="2">[26]ПРОГНОЗ_1!#REF!</definedName>
    <definedName name="Прогноз97" localSheetId="3">[26]ПРОГНОЗ_1!#REF!</definedName>
    <definedName name="Прогноз97" localSheetId="8">[26]ПРОГНОЗ_1!#REF!</definedName>
    <definedName name="Прогноз97">[27]ПРОГНОЗ_1!#REF!</definedName>
    <definedName name="рпорлол" localSheetId="2">'[30]Гр5(о)'!#REF!</definedName>
    <definedName name="рпорлол" localSheetId="3">'[30]Гр5(о)'!#REF!</definedName>
    <definedName name="рпорлол" localSheetId="8">'[30]Гр5(о)'!#REF!</definedName>
    <definedName name="рпорлол">'[31]Гр5(о)'!#REF!</definedName>
    <definedName name="ттт" localSheetId="2">#REF!</definedName>
    <definedName name="ттт" localSheetId="3">#REF!</definedName>
    <definedName name="ттт" localSheetId="8">#REF!</definedName>
    <definedName name="ттт">#REF!</definedName>
    <definedName name="тттт" localSheetId="2">'Прил. 3'!тттт</definedName>
    <definedName name="тттт" localSheetId="3">'Прил. 4'!тттт</definedName>
    <definedName name="тттт">[0]!тттт</definedName>
    <definedName name="тьбтбл" localSheetId="2">'Прил. 3'!тьбтбл</definedName>
    <definedName name="тьбтбл" localSheetId="3">'Прил. 4'!тьбтбл</definedName>
    <definedName name="тьбтбл">[0]!тьбтбл</definedName>
    <definedName name="фо_а_н_пц">[8]рабочий!$AR$240:$BI$263</definedName>
    <definedName name="фо_а_с_пц">[8]рабочий!$AS$202:$BI$224</definedName>
    <definedName name="фо_н_03">[8]рабочий!$X$305:$X$327</definedName>
    <definedName name="фо_н_04">[8]рабочий!$X$335:$X$357</definedName>
    <definedName name="фф" localSheetId="2">'[30]Гр5(о)'!#REF!</definedName>
    <definedName name="фф" localSheetId="3">'[30]Гр5(о)'!#REF!</definedName>
    <definedName name="фф" localSheetId="8">'[30]Гр5(о)'!#REF!</definedName>
    <definedName name="фф">'[31]Гр5(о)'!#REF!</definedName>
    <definedName name="ффф" localSheetId="2">#REF!</definedName>
    <definedName name="ффф" localSheetId="3">#REF!</definedName>
    <definedName name="ффф" localSheetId="8">#REF!</definedName>
    <definedName name="ффф">#REF!</definedName>
    <definedName name="ььь" localSheetId="2">#REF!</definedName>
    <definedName name="ььь" localSheetId="3">#REF!</definedName>
    <definedName name="ььь" localSheetId="8">#REF!</definedName>
    <definedName name="ььь">#REF!</definedName>
    <definedName name="э" localSheetId="2">#REF!</definedName>
    <definedName name="э" localSheetId="3">#REF!</definedName>
    <definedName name="э" localSheetId="8">#REF!</definedName>
    <definedName name="э">#REF!</definedName>
    <definedName name="юююю" localSheetId="2">#REF!</definedName>
    <definedName name="юююю" localSheetId="3">#REF!</definedName>
    <definedName name="юююю" localSheetId="8">#REF!</definedName>
    <definedName name="юююю">#REF!</definedName>
  </definedNames>
  <calcPr calcId="152511"/>
</workbook>
</file>

<file path=xl/calcChain.xml><?xml version="1.0" encoding="utf-8"?>
<calcChain xmlns="http://schemas.openxmlformats.org/spreadsheetml/2006/main">
  <c r="B22" i="17" l="1"/>
  <c r="B19" i="17"/>
  <c r="B16" i="17"/>
  <c r="B13" i="17"/>
  <c r="B12" i="17"/>
  <c r="B11" i="17"/>
  <c r="D10" i="17"/>
  <c r="C10" i="17"/>
  <c r="D9" i="17"/>
  <c r="D14" i="17" s="1"/>
  <c r="D17" i="17" s="1"/>
  <c r="D20" i="17" s="1"/>
  <c r="D23" i="17" s="1"/>
  <c r="C9" i="17"/>
  <c r="C14" i="17" s="1"/>
  <c r="B9" i="17"/>
  <c r="B7" i="17"/>
  <c r="B29" i="16"/>
  <c r="B26" i="16"/>
  <c r="B23" i="16"/>
  <c r="B20" i="16"/>
  <c r="B19" i="16"/>
  <c r="B18" i="16"/>
  <c r="B17" i="16"/>
  <c r="B16" i="16"/>
  <c r="E15" i="16"/>
  <c r="D15" i="16"/>
  <c r="C15" i="16"/>
  <c r="B15" i="16" s="1"/>
  <c r="E12" i="16"/>
  <c r="E14" i="16" s="1"/>
  <c r="E21" i="16" s="1"/>
  <c r="E24" i="16" s="1"/>
  <c r="E27" i="16" s="1"/>
  <c r="E30" i="16" s="1"/>
  <c r="D12" i="16"/>
  <c r="D14" i="16" s="1"/>
  <c r="D21" i="16" s="1"/>
  <c r="D24" i="16" s="1"/>
  <c r="D27" i="16" s="1"/>
  <c r="D30" i="16" s="1"/>
  <c r="C12" i="16"/>
  <c r="C14" i="16" s="1"/>
  <c r="C8" i="16"/>
  <c r="B8" i="16" s="1"/>
  <c r="B7" i="16"/>
  <c r="B13" i="15"/>
  <c r="B9" i="15"/>
  <c r="B12" i="15" s="1"/>
  <c r="B19" i="15" s="1"/>
  <c r="B22" i="15" s="1"/>
  <c r="B25" i="15" s="1"/>
  <c r="B28" i="15" s="1"/>
  <c r="B36" i="14"/>
  <c r="B32" i="14"/>
  <c r="B28" i="14"/>
  <c r="B24" i="14"/>
  <c r="B23" i="14"/>
  <c r="B22" i="14"/>
  <c r="B21" i="14"/>
  <c r="B20" i="14"/>
  <c r="D19" i="14"/>
  <c r="C19" i="14"/>
  <c r="B19" i="14" s="1"/>
  <c r="B16" i="14"/>
  <c r="D13" i="14"/>
  <c r="C13" i="14"/>
  <c r="D10" i="14"/>
  <c r="D18" i="14" s="1"/>
  <c r="D25" i="14" s="1"/>
  <c r="D29" i="14" s="1"/>
  <c r="D33" i="14" s="1"/>
  <c r="D37" i="14" s="1"/>
  <c r="C10" i="14"/>
  <c r="C18" i="14" s="1"/>
  <c r="B21" i="13"/>
  <c r="B24" i="13" s="1"/>
  <c r="B27" i="13" s="1"/>
  <c r="B12" i="13"/>
  <c r="B11" i="13"/>
  <c r="N43" i="12"/>
  <c r="K43" i="12"/>
  <c r="H43" i="12"/>
  <c r="E43" i="12"/>
  <c r="N42" i="12"/>
  <c r="K42" i="12"/>
  <c r="H42" i="12"/>
  <c r="E42" i="12"/>
  <c r="N41" i="12"/>
  <c r="K41" i="12"/>
  <c r="H41" i="12"/>
  <c r="E41" i="12"/>
  <c r="N40" i="12"/>
  <c r="K40" i="12"/>
  <c r="H40" i="12"/>
  <c r="E40" i="12"/>
  <c r="N39" i="12"/>
  <c r="K39" i="12"/>
  <c r="H39" i="12"/>
  <c r="E39" i="12"/>
  <c r="M38" i="12"/>
  <c r="L38" i="12"/>
  <c r="N37" i="12"/>
  <c r="K37" i="12"/>
  <c r="H37" i="12"/>
  <c r="E37" i="12"/>
  <c r="N36" i="12"/>
  <c r="K36" i="12"/>
  <c r="H36" i="12"/>
  <c r="E36" i="12"/>
  <c r="M35" i="12"/>
  <c r="L35" i="12"/>
  <c r="N34" i="12"/>
  <c r="K34" i="12"/>
  <c r="H34" i="12"/>
  <c r="E34" i="12"/>
  <c r="N33" i="12"/>
  <c r="K33" i="12"/>
  <c r="H33" i="12"/>
  <c r="E33" i="12"/>
  <c r="M32" i="12"/>
  <c r="M31" i="12" s="1"/>
  <c r="L32" i="12"/>
  <c r="N31" i="12"/>
  <c r="L31" i="12"/>
  <c r="K31" i="12"/>
  <c r="H31" i="12"/>
  <c r="E31" i="12"/>
  <c r="N30" i="12"/>
  <c r="K30" i="12"/>
  <c r="H30" i="12"/>
  <c r="E30" i="12"/>
  <c r="N29" i="12"/>
  <c r="K29" i="12"/>
  <c r="H29" i="12"/>
  <c r="E29" i="12"/>
  <c r="M28" i="12"/>
  <c r="L28" i="12"/>
  <c r="N27" i="12"/>
  <c r="K27" i="12"/>
  <c r="H27" i="12"/>
  <c r="E27" i="12"/>
  <c r="N26" i="12"/>
  <c r="K26" i="12"/>
  <c r="H26" i="12"/>
  <c r="E26" i="12"/>
  <c r="N25" i="12"/>
  <c r="K25" i="12"/>
  <c r="H25" i="12"/>
  <c r="E25" i="12"/>
  <c r="N24" i="12"/>
  <c r="K24" i="12"/>
  <c r="H24" i="12"/>
  <c r="E24" i="12"/>
  <c r="N23" i="12"/>
  <c r="K23" i="12"/>
  <c r="H23" i="12"/>
  <c r="E23" i="12"/>
  <c r="N22" i="12"/>
  <c r="K22" i="12"/>
  <c r="H22" i="12"/>
  <c r="E22" i="12"/>
  <c r="M21" i="12"/>
  <c r="L21" i="12"/>
  <c r="N20" i="12"/>
  <c r="K20" i="12"/>
  <c r="H20" i="12"/>
  <c r="E20" i="12"/>
  <c r="N19" i="12"/>
  <c r="K19" i="12"/>
  <c r="H19" i="12"/>
  <c r="E19" i="12"/>
  <c r="M18" i="12"/>
  <c r="L18" i="12"/>
  <c r="N17" i="12"/>
  <c r="K17" i="12"/>
  <c r="H17" i="12"/>
  <c r="E17" i="12"/>
  <c r="N16" i="12"/>
  <c r="K16" i="12"/>
  <c r="H16" i="12"/>
  <c r="E16" i="12"/>
  <c r="N15" i="12"/>
  <c r="K15" i="12"/>
  <c r="H15" i="12"/>
  <c r="E15" i="12"/>
  <c r="M14" i="12"/>
  <c r="L14" i="12"/>
  <c r="N13" i="12"/>
  <c r="K13" i="12"/>
  <c r="H13" i="12"/>
  <c r="E13" i="12"/>
  <c r="N12" i="12"/>
  <c r="K12" i="12"/>
  <c r="H12" i="12"/>
  <c r="E12" i="12"/>
  <c r="N11" i="12"/>
  <c r="K11" i="12"/>
  <c r="H11" i="12"/>
  <c r="E11" i="12"/>
  <c r="N10" i="12"/>
  <c r="K10" i="12"/>
  <c r="H10" i="12"/>
  <c r="E10" i="12"/>
  <c r="N9" i="12"/>
  <c r="N7" i="12" s="1"/>
  <c r="K9" i="12"/>
  <c r="H9" i="12"/>
  <c r="H7" i="12" s="1"/>
  <c r="D42" i="10" s="1"/>
  <c r="D41" i="10" s="1"/>
  <c r="E9" i="12"/>
  <c r="M8" i="12"/>
  <c r="L8" i="12"/>
  <c r="N8" i="12" s="1"/>
  <c r="K8" i="12"/>
  <c r="H8" i="12"/>
  <c r="E8" i="12"/>
  <c r="M7" i="12"/>
  <c r="L7" i="12"/>
  <c r="K7" i="12"/>
  <c r="E7" i="12"/>
  <c r="N43" i="11"/>
  <c r="K43" i="11"/>
  <c r="H43" i="11"/>
  <c r="E43" i="11"/>
  <c r="N42" i="11"/>
  <c r="K42" i="11"/>
  <c r="H42" i="11"/>
  <c r="E42" i="11"/>
  <c r="N41" i="11"/>
  <c r="K41" i="11"/>
  <c r="H41" i="11"/>
  <c r="E41" i="11"/>
  <c r="N40" i="11"/>
  <c r="K40" i="11"/>
  <c r="H40" i="11"/>
  <c r="E40" i="11"/>
  <c r="N39" i="11"/>
  <c r="K39" i="11"/>
  <c r="H39" i="11"/>
  <c r="E39" i="11"/>
  <c r="M38" i="11"/>
  <c r="L38" i="11"/>
  <c r="N37" i="11"/>
  <c r="K37" i="11"/>
  <c r="H37" i="11"/>
  <c r="E37" i="11"/>
  <c r="N36" i="11"/>
  <c r="K36" i="11"/>
  <c r="H36" i="11"/>
  <c r="E36" i="11"/>
  <c r="M35" i="11"/>
  <c r="L35" i="11"/>
  <c r="N34" i="11"/>
  <c r="K34" i="11"/>
  <c r="H34" i="11"/>
  <c r="E34" i="11"/>
  <c r="N33" i="11"/>
  <c r="K33" i="11"/>
  <c r="H33" i="11"/>
  <c r="E33" i="11"/>
  <c r="M32" i="11"/>
  <c r="L32" i="11"/>
  <c r="L31" i="11" s="1"/>
  <c r="C13" i="10" s="1"/>
  <c r="C11" i="10" s="1"/>
  <c r="N31" i="11"/>
  <c r="M31" i="11"/>
  <c r="K31" i="11"/>
  <c r="H31" i="11"/>
  <c r="E31" i="11"/>
  <c r="N30" i="11"/>
  <c r="K30" i="11"/>
  <c r="H30" i="11"/>
  <c r="E30" i="11"/>
  <c r="N29" i="11"/>
  <c r="K29" i="11"/>
  <c r="H29" i="11"/>
  <c r="E29" i="11"/>
  <c r="M28" i="11"/>
  <c r="L28" i="11"/>
  <c r="N27" i="11"/>
  <c r="K27" i="11"/>
  <c r="H27" i="11"/>
  <c r="E27" i="11"/>
  <c r="N26" i="11"/>
  <c r="K26" i="11"/>
  <c r="H26" i="11"/>
  <c r="E26" i="11"/>
  <c r="N25" i="11"/>
  <c r="K25" i="11"/>
  <c r="H25" i="11"/>
  <c r="E25" i="11"/>
  <c r="N24" i="11"/>
  <c r="K24" i="11"/>
  <c r="H24" i="11"/>
  <c r="E24" i="11"/>
  <c r="N23" i="11"/>
  <c r="K23" i="11"/>
  <c r="H23" i="11"/>
  <c r="E23" i="11"/>
  <c r="N22" i="11"/>
  <c r="K22" i="11"/>
  <c r="H22" i="11"/>
  <c r="E22" i="11"/>
  <c r="M21" i="11"/>
  <c r="L21" i="11"/>
  <c r="N20" i="11"/>
  <c r="K20" i="11"/>
  <c r="H20" i="11"/>
  <c r="E20" i="11"/>
  <c r="N19" i="11"/>
  <c r="K19" i="11"/>
  <c r="H19" i="11"/>
  <c r="E19" i="11"/>
  <c r="M18" i="11"/>
  <c r="L18" i="11"/>
  <c r="N17" i="11"/>
  <c r="K17" i="11"/>
  <c r="H17" i="11"/>
  <c r="E17" i="11"/>
  <c r="N16" i="11"/>
  <c r="K16" i="11"/>
  <c r="H16" i="11"/>
  <c r="E16" i="11"/>
  <c r="N15" i="11"/>
  <c r="K15" i="11"/>
  <c r="H15" i="11"/>
  <c r="E15" i="11"/>
  <c r="M14" i="11"/>
  <c r="L14" i="11"/>
  <c r="N13" i="11"/>
  <c r="K13" i="11"/>
  <c r="H13" i="11"/>
  <c r="E13" i="11"/>
  <c r="N12" i="11"/>
  <c r="K12" i="11"/>
  <c r="H12" i="11"/>
  <c r="E12" i="11"/>
  <c r="N11" i="11"/>
  <c r="K11" i="11"/>
  <c r="H11" i="11"/>
  <c r="E11" i="11"/>
  <c r="N10" i="11"/>
  <c r="K10" i="11"/>
  <c r="H10" i="11"/>
  <c r="E10" i="11"/>
  <c r="N9" i="11"/>
  <c r="K9" i="11"/>
  <c r="K7" i="11" s="1"/>
  <c r="H9" i="11"/>
  <c r="E9" i="11"/>
  <c r="E7" i="11" s="1"/>
  <c r="M8" i="11"/>
  <c r="L8" i="11"/>
  <c r="N8" i="11" s="1"/>
  <c r="K8" i="11"/>
  <c r="H8" i="11"/>
  <c r="E8" i="11"/>
  <c r="N7" i="11"/>
  <c r="M7" i="11"/>
  <c r="L7" i="11"/>
  <c r="H7" i="11"/>
  <c r="B53" i="10"/>
  <c r="B49" i="10"/>
  <c r="B45" i="10"/>
  <c r="D44" i="10"/>
  <c r="C44" i="10"/>
  <c r="D43" i="10"/>
  <c r="C43" i="10"/>
  <c r="C42" i="10"/>
  <c r="C41" i="10"/>
  <c r="D40" i="10"/>
  <c r="C40" i="10"/>
  <c r="D39" i="10"/>
  <c r="C39" i="10"/>
  <c r="D38" i="10"/>
  <c r="C38" i="10"/>
  <c r="D37" i="10"/>
  <c r="C37" i="10"/>
  <c r="B35" i="10"/>
  <c r="B34" i="10"/>
  <c r="B33" i="10"/>
  <c r="B32" i="10"/>
  <c r="D31" i="10"/>
  <c r="C31" i="10"/>
  <c r="B31" i="10" s="1"/>
  <c r="D27" i="10"/>
  <c r="C27" i="10"/>
  <c r="D26" i="10"/>
  <c r="C26" i="10"/>
  <c r="B24" i="10"/>
  <c r="D22" i="10"/>
  <c r="C22" i="10"/>
  <c r="D21" i="10"/>
  <c r="C21" i="10"/>
  <c r="D20" i="10"/>
  <c r="C20" i="10"/>
  <c r="D19" i="10"/>
  <c r="C19" i="10"/>
  <c r="D14" i="10"/>
  <c r="C14" i="10"/>
  <c r="D13" i="10"/>
  <c r="D12" i="10"/>
  <c r="C12" i="10"/>
  <c r="D11" i="10"/>
  <c r="D10" i="10"/>
  <c r="D18" i="10" s="1"/>
  <c r="D28" i="10" s="1"/>
  <c r="C10" i="10"/>
  <c r="C18" i="10" s="1"/>
  <c r="C28" i="10" s="1"/>
  <c r="D9" i="10"/>
  <c r="D17" i="10" s="1"/>
  <c r="C9" i="10"/>
  <c r="C17" i="10" s="1"/>
  <c r="D8" i="10"/>
  <c r="D16" i="10" s="1"/>
  <c r="C8" i="10"/>
  <c r="C16" i="10" s="1"/>
  <c r="D7" i="10"/>
  <c r="C7" i="10"/>
  <c r="B17" i="9"/>
  <c r="B10" i="9"/>
  <c r="B16" i="9" s="1"/>
  <c r="B23" i="9" s="1"/>
  <c r="B26" i="9" s="1"/>
  <c r="B29" i="9" s="1"/>
  <c r="B32" i="9" s="1"/>
  <c r="B34" i="8"/>
  <c r="B32" i="8"/>
  <c r="B28" i="8"/>
  <c r="B30" i="8" s="1"/>
  <c r="B27" i="8"/>
  <c r="B25" i="8"/>
  <c r="B20" i="8"/>
  <c r="B15" i="8"/>
  <c r="B20" i="7"/>
  <c r="B11" i="7"/>
  <c r="B19" i="7" s="1"/>
  <c r="B27" i="7" s="1"/>
  <c r="B32" i="7" s="1"/>
  <c r="B35" i="7" s="1"/>
  <c r="B38" i="7" s="1"/>
  <c r="B16" i="6"/>
  <c r="B15" i="6"/>
  <c r="B23" i="6" s="1"/>
  <c r="B28" i="6" s="1"/>
  <c r="B31" i="6" s="1"/>
  <c r="B34" i="6" s="1"/>
  <c r="B8" i="6"/>
  <c r="B41" i="5"/>
  <c r="B38" i="5"/>
  <c r="B35" i="5"/>
  <c r="B33" i="5"/>
  <c r="B30" i="5"/>
  <c r="B29" i="5"/>
  <c r="B28" i="5"/>
  <c r="B27" i="5"/>
  <c r="B26" i="5"/>
  <c r="B25" i="5"/>
  <c r="D24" i="5"/>
  <c r="C24" i="5"/>
  <c r="D23" i="5"/>
  <c r="D31" i="5" s="1"/>
  <c r="D36" i="5" s="1"/>
  <c r="D39" i="5" s="1"/>
  <c r="D42" i="5" s="1"/>
  <c r="B20" i="5"/>
  <c r="B19" i="5"/>
  <c r="D14" i="5"/>
  <c r="C14" i="5"/>
  <c r="C23" i="5" s="1"/>
  <c r="B13" i="5"/>
  <c r="B12" i="5"/>
  <c r="B11" i="5"/>
  <c r="B9" i="5"/>
  <c r="B8" i="5"/>
  <c r="B7" i="5"/>
  <c r="B38" i="4"/>
  <c r="C37" i="4"/>
  <c r="G36" i="4"/>
  <c r="F36" i="4"/>
  <c r="E36" i="4"/>
  <c r="D36" i="4"/>
  <c r="C36" i="4"/>
  <c r="B33" i="4"/>
  <c r="C32" i="4"/>
  <c r="G31" i="4"/>
  <c r="F31" i="4"/>
  <c r="E31" i="4"/>
  <c r="D31" i="4"/>
  <c r="C31" i="4"/>
  <c r="B28" i="4"/>
  <c r="C27" i="4"/>
  <c r="G26" i="4"/>
  <c r="F26" i="4"/>
  <c r="E26" i="4"/>
  <c r="D26" i="4"/>
  <c r="C26" i="4"/>
  <c r="B23" i="4"/>
  <c r="B22" i="4"/>
  <c r="B21" i="4"/>
  <c r="B20" i="4"/>
  <c r="B19" i="4"/>
  <c r="B18" i="4"/>
  <c r="G17" i="4"/>
  <c r="F17" i="4"/>
  <c r="E17" i="4"/>
  <c r="D17" i="4"/>
  <c r="C17" i="4"/>
  <c r="B17" i="4" s="1"/>
  <c r="C15" i="4"/>
  <c r="G14" i="4"/>
  <c r="G16" i="4" s="1"/>
  <c r="G24" i="4" s="1"/>
  <c r="G29" i="4" s="1"/>
  <c r="G34" i="4" s="1"/>
  <c r="G39" i="4" s="1"/>
  <c r="F14" i="4"/>
  <c r="F16" i="4" s="1"/>
  <c r="F24" i="4" s="1"/>
  <c r="E14" i="4"/>
  <c r="E16" i="4" s="1"/>
  <c r="E24" i="4" s="1"/>
  <c r="E29" i="4" s="1"/>
  <c r="E34" i="4" s="1"/>
  <c r="E39" i="4" s="1"/>
  <c r="D14" i="4"/>
  <c r="D16" i="4" s="1"/>
  <c r="D24" i="4" s="1"/>
  <c r="C14" i="4"/>
  <c r="C16" i="4" s="1"/>
  <c r="G8" i="4"/>
  <c r="F8" i="4"/>
  <c r="D8" i="4"/>
  <c r="C8" i="4"/>
  <c r="B8" i="4" s="1"/>
  <c r="B7" i="4"/>
  <c r="B28" i="3"/>
  <c r="B25" i="3"/>
  <c r="B22" i="3"/>
  <c r="G20" i="3"/>
  <c r="G23" i="3" s="1"/>
  <c r="G26" i="3" s="1"/>
  <c r="G29" i="3" s="1"/>
  <c r="B19" i="3"/>
  <c r="B18" i="3"/>
  <c r="B17" i="3"/>
  <c r="G16" i="3"/>
  <c r="F16" i="3"/>
  <c r="E16" i="3"/>
  <c r="D16" i="3"/>
  <c r="C16" i="3"/>
  <c r="B16" i="3"/>
  <c r="G15" i="3"/>
  <c r="F15" i="3"/>
  <c r="F20" i="3" s="1"/>
  <c r="F23" i="3" s="1"/>
  <c r="F26" i="3" s="1"/>
  <c r="F29" i="3" s="1"/>
  <c r="E15" i="3"/>
  <c r="E20" i="3" s="1"/>
  <c r="E23" i="3" s="1"/>
  <c r="E26" i="3" s="1"/>
  <c r="E29" i="3" s="1"/>
  <c r="D15" i="3"/>
  <c r="D20" i="3" s="1"/>
  <c r="D23" i="3" s="1"/>
  <c r="D26" i="3" s="1"/>
  <c r="D29" i="3" s="1"/>
  <c r="C11" i="3"/>
  <c r="C15" i="3" s="1"/>
  <c r="B7" i="3"/>
  <c r="B24" i="2"/>
  <c r="B21" i="2"/>
  <c r="B18" i="2"/>
  <c r="B15" i="2"/>
  <c r="B14" i="2"/>
  <c r="B13" i="2"/>
  <c r="B12" i="2"/>
  <c r="B11" i="2"/>
  <c r="G10" i="2"/>
  <c r="F10" i="2"/>
  <c r="E10" i="2"/>
  <c r="D10" i="2"/>
  <c r="C10" i="2"/>
  <c r="B10" i="2" s="1"/>
  <c r="G9" i="2"/>
  <c r="G16" i="2" s="1"/>
  <c r="G19" i="2" s="1"/>
  <c r="G22" i="2" s="1"/>
  <c r="G25" i="2" s="1"/>
  <c r="F9" i="2"/>
  <c r="F16" i="2" s="1"/>
  <c r="F19" i="2" s="1"/>
  <c r="F22" i="2" s="1"/>
  <c r="F25" i="2" s="1"/>
  <c r="E9" i="2"/>
  <c r="E16" i="2" s="1"/>
  <c r="E19" i="2" s="1"/>
  <c r="E22" i="2" s="1"/>
  <c r="E25" i="2" s="1"/>
  <c r="D9" i="2"/>
  <c r="D16" i="2" s="1"/>
  <c r="D19" i="2" s="1"/>
  <c r="D22" i="2" s="1"/>
  <c r="D25" i="2" s="1"/>
  <c r="C9" i="2"/>
  <c r="C16" i="2" s="1"/>
  <c r="C19" i="2" s="1"/>
  <c r="B7" i="2"/>
  <c r="B9" i="2" l="1"/>
  <c r="D29" i="4"/>
  <c r="D34" i="4" s="1"/>
  <c r="D39" i="4" s="1"/>
  <c r="F29" i="4"/>
  <c r="F34" i="4" s="1"/>
  <c r="F39" i="4" s="1"/>
  <c r="B24" i="5"/>
  <c r="B33" i="8"/>
  <c r="B41" i="8" s="1"/>
  <c r="B46" i="8" s="1"/>
  <c r="B49" i="8" s="1"/>
  <c r="B52" i="8" s="1"/>
  <c r="B17" i="13"/>
  <c r="B10" i="17"/>
  <c r="B14" i="17"/>
  <c r="C17" i="17"/>
  <c r="C21" i="16"/>
  <c r="B14" i="16"/>
  <c r="C25" i="14"/>
  <c r="B18" i="14"/>
  <c r="D30" i="10"/>
  <c r="D36" i="10" s="1"/>
  <c r="D46" i="10" s="1"/>
  <c r="D50" i="10" s="1"/>
  <c r="D54" i="10" s="1"/>
  <c r="C30" i="10"/>
  <c r="C31" i="5"/>
  <c r="B23" i="5"/>
  <c r="B16" i="4"/>
  <c r="C24" i="4"/>
  <c r="C20" i="3"/>
  <c r="B15" i="3"/>
  <c r="C22" i="2"/>
  <c r="B19" i="2"/>
  <c r="B16" i="2"/>
  <c r="B17" i="17" l="1"/>
  <c r="C20" i="17"/>
  <c r="C24" i="16"/>
  <c r="B21" i="16"/>
  <c r="C29" i="14"/>
  <c r="B25" i="14"/>
  <c r="B30" i="10"/>
  <c r="C36" i="10"/>
  <c r="C36" i="5"/>
  <c r="B31" i="5"/>
  <c r="C29" i="4"/>
  <c r="B24" i="4"/>
  <c r="C23" i="3"/>
  <c r="B20" i="3"/>
  <c r="C25" i="2"/>
  <c r="B25" i="2" s="1"/>
  <c r="B22" i="2"/>
  <c r="B20" i="17" l="1"/>
  <c r="C23" i="17"/>
  <c r="B23" i="17" s="1"/>
  <c r="C27" i="16"/>
  <c r="B24" i="16"/>
  <c r="C33" i="14"/>
  <c r="B29" i="14"/>
  <c r="B36" i="10"/>
  <c r="C46" i="10"/>
  <c r="B36" i="5"/>
  <c r="C39" i="5"/>
  <c r="C34" i="4"/>
  <c r="B29" i="4"/>
  <c r="C26" i="3"/>
  <c r="B23" i="3"/>
  <c r="C30" i="16" l="1"/>
  <c r="B30" i="16" s="1"/>
  <c r="B27" i="16"/>
  <c r="C37" i="14"/>
  <c r="B37" i="14" s="1"/>
  <c r="B33" i="14"/>
  <c r="B46" i="10"/>
  <c r="C50" i="10"/>
  <c r="B39" i="5"/>
  <c r="C42" i="5"/>
  <c r="B42" i="5" s="1"/>
  <c r="C39" i="4"/>
  <c r="B39" i="4" s="1"/>
  <c r="B34" i="4"/>
  <c r="C29" i="3"/>
  <c r="B29" i="3" s="1"/>
  <c r="B26" i="3"/>
  <c r="B50" i="10" l="1"/>
  <c r="C54" i="10"/>
  <c r="B54" i="10" s="1"/>
  <c r="B13" i="1" l="1"/>
  <c r="B12" i="1"/>
  <c r="B19" i="1" l="1"/>
  <c r="B22" i="1" s="1"/>
  <c r="B25" i="1" s="1"/>
  <c r="B28" i="1" s="1"/>
</calcChain>
</file>

<file path=xl/sharedStrings.xml><?xml version="1.0" encoding="utf-8"?>
<sst xmlns="http://schemas.openxmlformats.org/spreadsheetml/2006/main" count="829" uniqueCount="270">
  <si>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</si>
  <si>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тыс.руб.</t>
  </si>
  <si>
    <t>Показатель</t>
  </si>
  <si>
    <t xml:space="preserve">182 1 01 01012 02 0000 110 </t>
  </si>
  <si>
    <t>Налоговая база для исчисления налога на прибыль исходя из доли</t>
  </si>
  <si>
    <t>Сумма налога на прибыль</t>
  </si>
  <si>
    <t>Сумма недопоступления налога на прибыль, в т.ч. от участников СЭЗ</t>
  </si>
  <si>
    <t>Сумма налога на прибыль, поступившая в бюджет субъекта РФ в предыдущем году</t>
  </si>
  <si>
    <t>Индекс-дефлятор в текущем году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</si>
  <si>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</si>
  <si>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</si>
  <si>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</si>
  <si>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Контрольно-проверочная работа</t>
  </si>
  <si>
    <t>Миграция плательщиков</t>
  </si>
  <si>
    <t>Изменения в базе налогообложения, связанные со спецификой экономической деятельности СПД</t>
  </si>
  <si>
    <t>Общая сумма налога на прибыль, ожидаемая к поступлению в текущем году</t>
  </si>
  <si>
    <t>Индекс-дефлятор</t>
  </si>
  <si>
    <t>Прочие факторы (миграция, изменения в базе НО)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</si>
  <si>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</si>
  <si>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</si>
  <si>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</si>
  <si>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1
к Методике</t>
  </si>
  <si>
    <t>Недоимка на начало года, возможная ко взысканию</t>
  </si>
  <si>
    <t>Погашение начислений за счет имеющейся переплаты</t>
  </si>
  <si>
    <t>Приложение № 15
к Методике</t>
  </si>
  <si>
    <t xml:space="preserve">Штрафы, санкции, возмещение ущерба </t>
  </si>
  <si>
    <t>Сумма за период</t>
  </si>
  <si>
    <t>в т.ч.</t>
  </si>
  <si>
    <t>182 1 16 03010 01 0000 140</t>
  </si>
  <si>
    <t>182 1 16 03020 02 0000 140</t>
  </si>
  <si>
    <t>182 1 16 03030 01 0000 140</t>
  </si>
  <si>
    <t>182 1 16 06000 01 0000 140</t>
  </si>
  <si>
    <t>182 1 16 90000 00 0000 140</t>
  </si>
  <si>
    <t>Поступило по штрафам в прошлом году</t>
  </si>
  <si>
    <t>х</t>
  </si>
  <si>
    <t>Штрафы, не оплаченые на начало года, которые будут взысканы в текущем году</t>
  </si>
  <si>
    <t>Планируемое погашение начисленых штрафов за счет имеющейся переплаты</t>
  </si>
  <si>
    <t>Изменения в законодательстве</t>
  </si>
  <si>
    <t>Выпадающие доходы</t>
  </si>
  <si>
    <t>Изменение объемов поступлений за счет изменения количества проверок</t>
  </si>
  <si>
    <t>Общая сумма налога, ожидаемая к поступлению в текущем году</t>
  </si>
  <si>
    <t>Прочие факторы</t>
  </si>
  <si>
    <t>Приложение № 2
к Методике</t>
  </si>
  <si>
    <t>Налог на доходы физических лиц</t>
  </si>
  <si>
    <t>Показатели</t>
  </si>
  <si>
    <t>182 1 01 02010 01 0000 110</t>
  </si>
  <si>
    <t>182 1 01 02020 01 0000 110</t>
  </si>
  <si>
    <t>182 1 01 02030 01 0000 110</t>
  </si>
  <si>
    <t>182 1 01 02040 01 0000 110</t>
  </si>
  <si>
    <t>182 1 01 02050 01 0000 110</t>
  </si>
  <si>
    <t>Сумма налога, поступившая в бюджет субъекта РФ в предыдущем году</t>
  </si>
  <si>
    <t>Налоговая база, подлежащая налогообложению по всем налоговым ставкам</t>
  </si>
  <si>
    <t>Изменения налоговой базы</t>
  </si>
  <si>
    <t>Сумма налога исчисленная по всем налоговым ставкам</t>
  </si>
  <si>
    <t>Средняя налоговая ставка в целом по региону</t>
  </si>
  <si>
    <t>Численность физических лиц – иностранных граждан, осуществляющих трудовую деятельность по найму у физических лиц на основании патента</t>
  </si>
  <si>
    <t>Стоимость патента, руб.</t>
  </si>
  <si>
    <t>Расчетный прогноз поступлений в бюджет</t>
  </si>
  <si>
    <t>Рост контингента налогоплательщиков, в т.ч. за счет миграции</t>
  </si>
  <si>
    <t>Легализация заработной платы</t>
  </si>
  <si>
    <t>Приложение № 3
к Методике</t>
  </si>
  <si>
    <t xml:space="preserve">Акцизы, производимые на территории Российской Федерации </t>
  </si>
  <si>
    <t xml:space="preserve">в т.ч. </t>
  </si>
  <si>
    <t>182 1 03 02090 01 0000 110</t>
  </si>
  <si>
    <t>182 1 03 02100 01 0000 110</t>
  </si>
  <si>
    <t>182 1 03 02110 01 0000 110</t>
  </si>
  <si>
    <t>182 1 03 02340 01 0000 110</t>
  </si>
  <si>
    <t>182 1 03 02350 01 0000 110</t>
  </si>
  <si>
    <t>Фактичекие поступления за предыдущий год</t>
  </si>
  <si>
    <t>в т.ч. бюджет субъекта РФ</t>
  </si>
  <si>
    <t>Налогооблагаемая база (за исключением экспорта), л</t>
  </si>
  <si>
    <t>Сумма акциза, подлежащая начислению</t>
  </si>
  <si>
    <t>Сумма акциза, заявленная к вычету</t>
  </si>
  <si>
    <t>Коэффициент собираемости, %</t>
  </si>
  <si>
    <t>Коэффициент изменения ставок, %</t>
  </si>
  <si>
    <t>Расчетные ожидаемые проступления текущего года в бюджет субъекта РФ</t>
  </si>
  <si>
    <t>Общая сумма акцизов, ожидаемая к поступлению в бюджет субъекта РФ в текущем году</t>
  </si>
  <si>
    <t>Справочно:</t>
  </si>
  <si>
    <t>Виды подакцизных товаров</t>
  </si>
  <si>
    <t>Среднегодовая налоговая ставка *</t>
  </si>
  <si>
    <t>ед.изм</t>
  </si>
  <si>
    <t>Прошлый год</t>
  </si>
  <si>
    <t>Текущий год</t>
  </si>
  <si>
    <t>Очередной финансовый год</t>
  </si>
  <si>
    <t>Первый год поанируемого периода</t>
  </si>
  <si>
    <t>Второй год поанируемого периода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</si>
  <si>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</si>
  <si>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руб. за 1 л безводного этилового спирта, содержащегося в подакцизном товаре</t>
  </si>
  <si>
    <t>Вина, за исключением вин с защищенным географическим указанием, с защищенным наименованием места происхождения, а также игристых вин (шампанских), фруктовые вина,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</t>
  </si>
  <si>
    <t>руб. за 1 л</t>
  </si>
  <si>
    <t>Вина с защищенным географическим указанием, с защищенным наименованием места происхождения, за исключением игристых вин (шампанских)</t>
  </si>
  <si>
    <t>Игристые вина (шампанские), за исключением игристых вин (шампанских) с защищенным географическим указанием, с защищенным наименованием места происхождения</t>
  </si>
  <si>
    <t>Игристые вина (шампанские) с защищенным географическим указанием, с защищенным наименованием места происхождения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</si>
  <si>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</si>
  <si>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* В случае изменения ставки в течение года, расчет среднегодовой ставки производится по формуле:</t>
  </si>
  <si>
    <t>Ст = (N1 * Ст1 + N2 * Ст2) / 12, где</t>
  </si>
  <si>
    <t>N1 - количество месяцев действия старой ставки</t>
  </si>
  <si>
    <t>Ст1 - старая ставка</t>
  </si>
  <si>
    <t>N2 - количество месяцев действия новой ставки</t>
  </si>
  <si>
    <t>Ст2 - новая ставка</t>
  </si>
  <si>
    <t>Приложение № 4
к Методике</t>
  </si>
  <si>
    <t>Налог, взимаемый в связи с применением упрощенной системы налогообложения</t>
  </si>
  <si>
    <t>182 1 05 01010 01 0000 110</t>
  </si>
  <si>
    <t>182 1 05 01020 01 0000 110</t>
  </si>
  <si>
    <t>в т.ч. минимальный налог</t>
  </si>
  <si>
    <t>Количество налогоплательщиков, представивших налоговые декларации (ед./чел.)</t>
  </si>
  <si>
    <t>в том числе:</t>
  </si>
  <si>
    <t>Количество налогоплательщиков, представивших нулевую отчетность  (ед./чел.)</t>
  </si>
  <si>
    <t>Количество налогоплательщиков, применяющих налоговую ставку в размере 0 процентов (ед./чел.)</t>
  </si>
  <si>
    <t xml:space="preserve">Прогнозируемое количество налогоплательщиков, которые в текущем году предоставят результативные декларации (ед./чел.) </t>
  </si>
  <si>
    <t>Коэффициент изменения количества налогоплательщиков, %</t>
  </si>
  <si>
    <t>Сумма полученных доходов</t>
  </si>
  <si>
    <t>Сумма расходов, понесенных  налогоплательщиками</t>
  </si>
  <si>
    <t>Сумма убытка, полученного в предыдущих налоговых периодах</t>
  </si>
  <si>
    <t>Налоговая база</t>
  </si>
  <si>
    <t xml:space="preserve">Сумма исчисленного налога </t>
  </si>
  <si>
    <t xml:space="preserve">Сумма налога, подлежащая уплате </t>
  </si>
  <si>
    <t>Изменение ставок налога согласно законодательству</t>
  </si>
  <si>
    <t>Изменения в базе налогообложения, связанные со спецификой деятельности СПД</t>
  </si>
  <si>
    <t>Коэффициент изменения количества плательщиков, %</t>
  </si>
  <si>
    <t>Приложение № 5
к Методике</t>
  </si>
  <si>
    <t>Единый налог на вмененный доход для отдельных видов деятельности</t>
  </si>
  <si>
    <t>182 1 05 02000 01 0000 110</t>
  </si>
  <si>
    <t xml:space="preserve">Количество налогоплательщиков,  представивших налоговые декларации по ЕНВД за прошлый год (ед./чел.) </t>
  </si>
  <si>
    <t xml:space="preserve">Прогнозируемое количество налогоплательщиков в текущем году (ед./чел.) </t>
  </si>
  <si>
    <t>Сумма исчисленного единого налога на вмененный доход</t>
  </si>
  <si>
    <t>Сумма единого налога, подлежащая уплате в бюджет</t>
  </si>
  <si>
    <t>Приложение № 6
к Методике</t>
  </si>
  <si>
    <t>Единый сельскохозяйственный налог</t>
  </si>
  <si>
    <t>182 1 05 03000 01 0000 110</t>
  </si>
  <si>
    <t>Количество налогоплательщиков, представивших налоговые декларации по единому сельскохозяйственному налогу (ед./чел.)</t>
  </si>
  <si>
    <t>Сумма доходов</t>
  </si>
  <si>
    <t>Сумма расходов</t>
  </si>
  <si>
    <t>Сумма исчисленного налога</t>
  </si>
  <si>
    <t>Приложение № 7
к Методике</t>
  </si>
  <si>
    <t xml:space="preserve">Налог, взимаемый в связи с применением 
патентной системы налогообложения </t>
  </si>
  <si>
    <t>Наименование показателей</t>
  </si>
  <si>
    <t>182 1 05 04000 02 0000 110</t>
  </si>
  <si>
    <t>Количество индивидуальных предпринимателей, применявших патентную систему налогообложения в прошлом году (чел.)</t>
  </si>
  <si>
    <t>Прогнозное количество индивидуальных предпринимателей, избравших  патентную систему налогообложения в текущем году (чел.)</t>
  </si>
  <si>
    <t>Всего выдано патентов (единиц):</t>
  </si>
  <si>
    <t>в том числе основные виды предпринимательской деятельнсти:</t>
  </si>
  <si>
    <t>Розничная торговля, осуществляемая через объекты стационарной торговой сети</t>
  </si>
  <si>
    <t>Количество патентов, выданых в предыдущем году, ед</t>
  </si>
  <si>
    <t>Сумма фактических поступлений за предыдущий год</t>
  </si>
  <si>
    <t>Сдача в аренду (наем) жилых и нежилых помещений</t>
  </si>
  <si>
    <t>Парикмахерские и косметические услуги</t>
  </si>
  <si>
    <t>Прочие виды деятельности</t>
  </si>
  <si>
    <t>Общее прогнозируемое количество выданых патентов в текущем году, ед.</t>
  </si>
  <si>
    <t>Коэффициент изменения количества патентов, %</t>
  </si>
  <si>
    <t>Общая расчетная сумма ожидаемых поступлений текущего года</t>
  </si>
  <si>
    <t>Приложение № 8
к Методике</t>
  </si>
  <si>
    <t>Налог на имущество организаций</t>
  </si>
  <si>
    <t>182 1 06 02000 02 0000 110</t>
  </si>
  <si>
    <t>Среднегодовая стоимость имущества за налоговый период, в том числе</t>
  </si>
  <si>
    <t>среднегодовая стоимость необлагаемого налогом имущества за налоговый период</t>
  </si>
  <si>
    <t>Прогнозируемая среднегодовая стоимость имущества за налоговый период, в том числе</t>
  </si>
  <si>
    <t>прогнозируемая среднегодовая стоимость необлагаемого налогом имущества за налоговый период</t>
  </si>
  <si>
    <t>Коэффициент изменения среднегодовой налогооблагаемой стоимости имущества</t>
  </si>
  <si>
    <t xml:space="preserve">Налоговая база </t>
  </si>
  <si>
    <t xml:space="preserve">Сумма налога, исчисленная к уплате в бюджет </t>
  </si>
  <si>
    <t>Сумма налога, не поступившая в бюджет в связи с предоставлением налогоплательщикам налоговых льгот</t>
  </si>
  <si>
    <t>Изменения в базе налогообложения, связанные с изменением законодательства и спецификой экономической деятельности СПД</t>
  </si>
  <si>
    <t>Приложение № 9
к Методике</t>
  </si>
  <si>
    <t>Транспортный налог</t>
  </si>
  <si>
    <t>182 1 06 04011 02 0000 110</t>
  </si>
  <si>
    <t>182 1 06 04012 02 0000 110</t>
  </si>
  <si>
    <t>Количество транспортных средств, в отношении которых  налогоплательщиком исчислен налог к уплате, ед.</t>
  </si>
  <si>
    <t>наземных транспортных средств</t>
  </si>
  <si>
    <t>водных транспортных средств</t>
  </si>
  <si>
    <t>воздушных транспортных средств</t>
  </si>
  <si>
    <t>Прогнозгное количество транспортных средств, в отношении которых  налогоплательщиком исчислен налог к уплате, ед.</t>
  </si>
  <si>
    <t xml:space="preserve">Коэффициент прироста количества транспортных средств </t>
  </si>
  <si>
    <t>Сумма налога, подлежащая уплате в бюджет</t>
  </si>
  <si>
    <t>наземные транспортные средства</t>
  </si>
  <si>
    <t>водные транспортные средства</t>
  </si>
  <si>
    <t>воздушные транспортные средства</t>
  </si>
  <si>
    <t>Сумма налога, не поступившая в бюджет в связи с предоставлением налогоплательщикам налоговых льгот (освобождением от уплаты налога)</t>
  </si>
  <si>
    <t>Коэффициент роста средней суммы налога на 1 ТС</t>
  </si>
  <si>
    <t xml:space="preserve">Усреденный коэффициент прироста количества транспортных средств </t>
  </si>
  <si>
    <t>Усреденный коэффициент роста средней суммы налога на 1 транспортное средство</t>
  </si>
  <si>
    <t>Приложение № 9.1
к Методике</t>
  </si>
  <si>
    <t>Налоговая база и структура начислений по транспортному налогу по организациям</t>
  </si>
  <si>
    <t>Ставки налога, руб.</t>
  </si>
  <si>
    <t>Согласно отчету 5-ТН за 2016 год</t>
  </si>
  <si>
    <t>Согласно отчету 5-ТН за 2017 год</t>
  </si>
  <si>
    <t>Согласно отчету 5-ТН за _______год *</t>
  </si>
  <si>
    <t>Прогноз на очередной финансовый год **</t>
  </si>
  <si>
    <t>Кол-во ТС, ед</t>
  </si>
  <si>
    <t>Сумма налога, тыс.руб</t>
  </si>
  <si>
    <t>Средняя сумма налога на одно ТС, тыс.руб</t>
  </si>
  <si>
    <t>Наземные транспортные средства</t>
  </si>
  <si>
    <t>Автомобили легковые с мощностью двигателя:</t>
  </si>
  <si>
    <t>до 100 л.с. (до 73,55 кВт) включительно</t>
  </si>
  <si>
    <t>свыше 100 л.с. до 150 л.с. (свыше 73,55 кВт до 110,33 кВт) включительно</t>
  </si>
  <si>
    <t>свыше 150 л.с. до 200 л.с. (свыше 110,33 кВт до 147,1 кВт) включительно</t>
  </si>
  <si>
    <t>свыше 200 л.с. до 250 л.с. (свыше 147,1 кВт до 183,9 кВт) включительно</t>
  </si>
  <si>
    <t>свыше 250 л.с. (свыше 183,9 кВт)</t>
  </si>
  <si>
    <t>Мотоциклы и мотороллеры с мощностью двигателя:</t>
  </si>
  <si>
    <t>до 20 л.с. (до 14,7 кВт) включительно</t>
  </si>
  <si>
    <t>свыше 20 л.с. до 35 л.с. (свыше 14,7 кВт до 25,74 кВт) включительно</t>
  </si>
  <si>
    <t>свыше 35 л.с. (свыше 25,74 кВт)</t>
  </si>
  <si>
    <t>Автобусы с мощностью двигателя:</t>
  </si>
  <si>
    <t>до 200 л.с. (до 147,1 кВт) включительно</t>
  </si>
  <si>
    <t>свыше 200 л.с. (свыше 147,1 кВт)</t>
  </si>
  <si>
    <t>Автомобили грузовые с мощностью двигателя:</t>
  </si>
  <si>
    <t>Другие самоходные транспортные средства, машины и механизмы на пневматическом и гусеничном ходу</t>
  </si>
  <si>
    <t>Снегоходы, мотосани с мощностью двигателя:</t>
  </si>
  <si>
    <t>до 50 л.с. (до 36,77 кВт) включительно</t>
  </si>
  <si>
    <t>свыше 50 л.с. (свыше 36,77 кВт)</t>
  </si>
  <si>
    <t>Водные транспортные средства</t>
  </si>
  <si>
    <t>Катера, моторные лодки и другие водные транспортные средства с мощностью двигателя:</t>
  </si>
  <si>
    <t>свыше 100 л.с. (свыше 73,55 кВт)</t>
  </si>
  <si>
    <t>Яхты и другие парусно-моторные суда с мощностью двигателя:</t>
  </si>
  <si>
    <t>Гидроциклы с мощностью двигателя:</t>
  </si>
  <si>
    <t>Несамоходные (буксируемые) суда, для которых определяется валовая вместимость</t>
  </si>
  <si>
    <t>Иные водные транспортные средства</t>
  </si>
  <si>
    <t>Воздушные транспортные средства</t>
  </si>
  <si>
    <t>* Данные включаются в расчет по мере формирования отчетности путем добавления нужного количества колонок в таблицу. При этом данные по предыдущим периодам не удаляются.</t>
  </si>
  <si>
    <t>** Для расчета показателей на очередной финансовый год необходимо использовать метод экстраполяции в сочетании с методом экспертных оценок</t>
  </si>
  <si>
    <t>Приложение № 9.2
к Методике</t>
  </si>
  <si>
    <t>Налоговая база и структура начислений по транспортному налогу по физическим лицам</t>
  </si>
  <si>
    <t>Приложение № 10
к Методике</t>
  </si>
  <si>
    <t xml:space="preserve">Налог на игорный бизнес </t>
  </si>
  <si>
    <t>182 1 06 05000 02 0000 110</t>
  </si>
  <si>
    <t>Количество объектов, подлежавших налогообложению в предыдущем году, ед.</t>
  </si>
  <si>
    <t>Количество объектов, подлежащих налогообложению в текущем году, ед.</t>
  </si>
  <si>
    <t>Ставка налога в текущем году</t>
  </si>
  <si>
    <t>Ожидаемые проступления текущего года</t>
  </si>
  <si>
    <t>Количество объектов, подлежащих налогообложению в очередном финансовом году, ед.</t>
  </si>
  <si>
    <t>Ставка налога в очередном финансовом году</t>
  </si>
  <si>
    <t>Коэффициент изменения количества плательщиков</t>
  </si>
  <si>
    <t>Приложение № 11
к Методике</t>
  </si>
  <si>
    <t>Земельный налог</t>
  </si>
  <si>
    <t>182 1 06 06030 00 0000 110</t>
  </si>
  <si>
    <t>182 1 06 06040 00 0000 110</t>
  </si>
  <si>
    <t>Количество земельных участков, учтенных в базе данных налоговых органов, ед.</t>
  </si>
  <si>
    <t>Количество земельных участков, в отношении которых налогоплательщиками исчислен земельный налог к уплате в прошлом периоде, ед.</t>
  </si>
  <si>
    <t>Количество земельных участков, в отношении которых налогоплательщиками планируется исчислить земельный налог к уплате в текущем периоде, ед.</t>
  </si>
  <si>
    <t>Коэффициент  прироста количества земельных участков, в отношении которых исчисляется земельный налог</t>
  </si>
  <si>
    <t>Кадастровая стоимость в предыдущем году</t>
  </si>
  <si>
    <t>Прогнозируемая кадастровая стоимость в текущем году</t>
  </si>
  <si>
    <t>Коэффициент изменения кадастровой стоимости</t>
  </si>
  <si>
    <t>Сумма налога, не поступившая в бюджет в связи с предоставлением налогоплательщикам льгот по налогу</t>
  </si>
  <si>
    <t>Коэффициент прироста количества земельных участков</t>
  </si>
  <si>
    <t>Приложение № 12
к Методике</t>
  </si>
  <si>
    <t>Налог на добычу полезных ископаемых</t>
  </si>
  <si>
    <t>182 1 07 01020 01 0000 110</t>
  </si>
  <si>
    <t>Стоимость добытого полезного ископаемого (общераспространенные полезные ископаемые) в предыдущем году</t>
  </si>
  <si>
    <t>Прогнозная стоимость добытого полезного ископаемого (общераспространенные полезные ископаемые) в текущем году</t>
  </si>
  <si>
    <t>Коэффициент изменения объема добытых общераспространенных полезных ископаемых</t>
  </si>
  <si>
    <t xml:space="preserve">Сумма налога, подлежащая уплате в бюджет за налоговые периоды отчетного года </t>
  </si>
  <si>
    <t xml:space="preserve">Коэффициент изменения ставок налога </t>
  </si>
  <si>
    <t>Приложение № 13
к Методике</t>
  </si>
  <si>
    <t>Сборы за пользование объектами животного мира и за пользование объектами водных биологических ресурсов</t>
  </si>
  <si>
    <t>182 1 07 04010 01 0000 110</t>
  </si>
  <si>
    <t>182 1 07 04020 01 0000 110</t>
  </si>
  <si>
    <t>182 1 07 04030 01 0000 110</t>
  </si>
  <si>
    <t>Количество плательщиков сбора в предыдущем году, ед.</t>
  </si>
  <si>
    <t>Количество полученных разрешений в предыдущем году, ед.</t>
  </si>
  <si>
    <t>Количество полученных разрешений в текущем году году, ед.</t>
  </si>
  <si>
    <t>Коэффициент изменения количества полученных разрешений</t>
  </si>
  <si>
    <t>Сумма сбора, подлежащая уплате в бюджет</t>
  </si>
  <si>
    <t>Выпадающие доходы (сумма сбора, не поступившая в бюджет в связи с предоставлением льгот по сбору)</t>
  </si>
  <si>
    <t>Приложение № 14
к Методике</t>
  </si>
  <si>
    <t xml:space="preserve">Государственная пошлина </t>
  </si>
  <si>
    <t>182 1 08 03010 01 0000 110</t>
  </si>
  <si>
    <t>182 1 08 07010 01 0000 110</t>
  </si>
  <si>
    <t>Поступило гос.пошлины в прошлом году</t>
  </si>
  <si>
    <t>Изменение объемов поступления за счет изменения количества дел, рассмотренных в судах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</si>
</sst>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164" formatCode="0.0"/>
    <numFmt numFmtId="165" formatCode="0.0%"/>
    <numFmt numFmtId="166" formatCode="00\ 00\ 00"/>
    <numFmt numFmtId="167" formatCode="#,##0.00\ [$USD]"/>
    <numFmt numFmtId="168" formatCode="@\ *."/>
    <numFmt numFmtId="169" formatCode="_(* #,##0_);_(* \(#,##0\);_(* &quot;-&quot;??_);_(@_)"/>
    <numFmt numFmtId="170" formatCode="000000"/>
    <numFmt numFmtId="171" formatCode="###\ ##\ ##"/>
    <numFmt numFmtId="172" formatCode="0_);\(0\)"/>
    <numFmt numFmtId="173" formatCode="0.0000"/>
    <numFmt numFmtId="174" formatCode="&quot;$&quot;#,##0_);\(&quot;$&quot;#,##0\)"/>
    <numFmt numFmtId="175" formatCode="_(* #,##0_);_(* \(#,##0\);_(* &quot;-&quot;_);_(@_)"/>
    <numFmt numFmtId="176" formatCode="0000"/>
    <numFmt numFmtId="177" formatCode="0.000_)"/>
    <numFmt numFmtId="178" formatCode="&quot;$&quot;#,##0\ ;\(&quot;$&quot;#,##0\)"/>
    <numFmt numFmtId="179" formatCode="dd\.mm\.yyyy&quot;a.&quot;"/>
    <numFmt numFmtId="180" formatCode="_-* #,##0_-;\-* #,##0_-;_-* &quot;-&quot;_-;_-@_-"/>
    <numFmt numFmtId="181" formatCode="_-* #,##0.00_-;\-* #,##0.00_-;_-* &quot;-&quot;??_-;_-@_-"/>
    <numFmt numFmtId="182" formatCode="_-* #,##0.00[$€-1]_-;\-* #,##0.00[$€-1]_-;_-* &quot;-&quot;??[$€-1]_-"/>
    <numFmt numFmtId="183" formatCode="#,##0.00000;[Red]\(#,##0.00000\)"/>
    <numFmt numFmtId="184" formatCode="#,##0.0000;[Red]\(#,##0.0000\)"/>
    <numFmt numFmtId="185" formatCode="#,##0.00;\(#,##0.00\)"/>
    <numFmt numFmtId="186" formatCode="_(* #,##0.00_);_(* \(#,##0.00\);_(* &quot;-&quot;??_);_(@_)"/>
    <numFmt numFmtId="187" formatCode="_-* #,##0.00\ &quot;DM&quot;_-;\-* #,##0.00\ &quot;DM&quot;_-;_-* &quot;-&quot;??\ &quot;DM&quot;_-;_-@_-"/>
    <numFmt numFmtId="188" formatCode="&quot;$&quot;#,##0_);[Red]\(&quot;$&quot;#,##0\)"/>
    <numFmt numFmtId="189" formatCode="&quot;$&quot;#,##0.00_);[Red]\(&quot;$&quot;#,##0.00\)"/>
    <numFmt numFmtId="190" formatCode="_(* #,##0.00000000000_);_(* \(#,##0.00000000000\);_(* &quot;-&quot;??_);_(@_)"/>
    <numFmt numFmtId="191" formatCode="#,##0.0000000;[Red]\(#,##0.0000000\)"/>
    <numFmt numFmtId="192" formatCode="_-* #,##0_?_._-;\-* #,##0_?_._-;_-* &quot;-&quot;_?_._-;_-@_-"/>
    <numFmt numFmtId="193" formatCode="#,##0______;;&quot;------------      &quot;"/>
    <numFmt numFmtId="194" formatCode="_(* #,##0.000_);_(* \(#,##0.000\);_(* &quot;-&quot;???_);_(@_)"/>
    <numFmt numFmtId="195" formatCode="#,##0.00000_);[Red]\(#,##0.00000\)"/>
    <numFmt numFmtId="196" formatCode="_(* #,##0.000000000000_);_(* \(#,##0.000000000000\);_(* &quot;-&quot;??_);_(@_)"/>
    <numFmt numFmtId="197" formatCode="[$$-409]#,##0.00_ ;\-[$$-409]#,##0.00\ "/>
    <numFmt numFmtId="198" formatCode="_-&quot;L.&quot;\ * #,##0_-;\-&quot;L.&quot;\ * #,##0_-;_-&quot;L.&quot;\ * &quot;-&quot;_-;_-@_-"/>
    <numFmt numFmtId="199" formatCode="_-&quot;L.&quot;\ * #,##0.00_-;\-&quot;L.&quot;\ * #,##0.00_-;_-&quot;L.&quot;\ * &quot;-&quot;??_-;_-@_-"/>
    <numFmt numFmtId="200" formatCode="_-&quot;öS&quot;\ * #,##0_-;\-&quot;öS&quot;\ * #,##0_-;_-&quot;öS&quot;\ * &quot;-&quot;_-;_-@_-"/>
    <numFmt numFmtId="201" formatCode="_-&quot;öS&quot;\ * #,##0.00_-;\-&quot;öS&quot;\ * #,##0.00_-;_-&quot;öS&quot;\ * &quot;-&quot;??_-;_-@_-"/>
    <numFmt numFmtId="202" formatCode="_-&quot;Ј&quot;* #,##0_-;\-&quot;Ј&quot;* #,##0_-;_-&quot;Ј&quot;* &quot;-&quot;_-;_-@_-"/>
    <numFmt numFmtId="203" formatCode="_-&quot;Ј&quot;* #,##0.00_-;\-&quot;Ј&quot;* #,##0.00_-;_-&quot;Ј&quot;* &quot;-&quot;??_-;_-@_-"/>
    <numFmt numFmtId="204" formatCode="yyyy"/>
    <numFmt numFmtId="205" formatCode="yyyy\ &quot;aia&quot;"/>
    <numFmt numFmtId="206" formatCode="_-* #,##0.00&quot;р.&quot;_-;\-* #,##0.00&quot;р.&quot;_-;_-* &quot;-&quot;??&quot;р.&quot;_-;_-@_-"/>
    <numFmt numFmtId="207" formatCode="#,##0_ ;[Red]\-#,##0\ "/>
    <numFmt numFmtId="208" formatCode="&quot;$&quot;#,##0;\-&quot;$&quot;#,##0"/>
    <numFmt numFmtId="209" formatCode="&quot;$&quot;#,##0;[Red]\-&quot;$&quot;#,##0"/>
    <numFmt numFmtId="210" formatCode="_-* #,##0.00_р_._-;\-* #,##0.00_р_._-;_-* &quot;-&quot;??_р_._-;_-@_-"/>
    <numFmt numFmtId="211" formatCode="#,##0.0"/>
  </numFmts>
  <fonts count="10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5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color indexed="81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i/>
      <sz val="10"/>
      <color indexed="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i/>
      <u/>
      <sz val="10"/>
      <color indexed="8"/>
      <name val="Arial"/>
      <family val="2"/>
    </font>
    <font>
      <b/>
      <sz val="10"/>
      <name val="Arial"/>
      <family val="2"/>
    </font>
    <font>
      <sz val="18"/>
      <name val="Geneva"/>
      <family val="2"/>
    </font>
    <font>
      <b/>
      <sz val="10"/>
      <name val="Arial"/>
      <family val="2"/>
      <charset val="204"/>
    </font>
    <font>
      <b/>
      <sz val="12"/>
      <name val="Times New Roman"/>
      <family val="1"/>
      <charset val="177"/>
    </font>
    <font>
      <b/>
      <sz val="10"/>
      <name val="MS Sans Serif"/>
      <family val="2"/>
      <charset val="204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Tms Rmn"/>
    </font>
    <font>
      <sz val="10"/>
      <color indexed="24"/>
      <name val="System"/>
      <family val="2"/>
      <charset val="204"/>
    </font>
    <font>
      <sz val="10"/>
      <color indexed="8"/>
      <name val="Arial"/>
      <family val="2"/>
    </font>
    <font>
      <b/>
      <sz val="9"/>
      <name val="Arial"/>
      <family val="2"/>
    </font>
    <font>
      <sz val="12"/>
      <name val="Tms Rmn"/>
      <charset val="204"/>
    </font>
    <font>
      <sz val="10"/>
      <color indexed="12"/>
      <name val="Times New Roman Cyr"/>
      <family val="1"/>
      <charset val="204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System"/>
      <family val="2"/>
      <charset val="204"/>
    </font>
    <font>
      <b/>
      <sz val="12"/>
      <color indexed="24"/>
      <name val="System"/>
      <family val="2"/>
      <charset val="204"/>
    </font>
    <font>
      <u/>
      <sz val="10"/>
      <color indexed="12"/>
      <name val="Arial Cyr"/>
      <charset val="204"/>
    </font>
    <font>
      <sz val="12"/>
      <name val="Optima"/>
      <family val="2"/>
    </font>
    <font>
      <sz val="9"/>
      <color indexed="12"/>
      <name val="Helv"/>
    </font>
    <font>
      <sz val="10"/>
      <color indexed="18"/>
      <name val="Palatino"/>
      <family val="1"/>
    </font>
    <font>
      <i/>
      <sz val="8"/>
      <color indexed="16"/>
      <name val="Arial"/>
      <family val="2"/>
      <charset val="177"/>
    </font>
    <font>
      <b/>
      <i/>
      <sz val="10"/>
      <color indexed="8"/>
      <name val="Arial"/>
      <family val="2"/>
      <charset val="204"/>
    </font>
    <font>
      <sz val="8"/>
      <color indexed="9"/>
      <name val="MS Sans Serif"/>
      <family val="2"/>
      <charset val="204"/>
    </font>
    <font>
      <sz val="10"/>
      <name val="Geneva"/>
      <family val="2"/>
    </font>
    <font>
      <sz val="10"/>
      <name val="Times New Roman Cyr"/>
      <charset val="204"/>
    </font>
    <font>
      <sz val="8"/>
      <color indexed="24"/>
      <name val="Pragmatica"/>
    </font>
    <font>
      <sz val="10"/>
      <name val="Palatino"/>
      <family val="1"/>
    </font>
    <font>
      <b/>
      <sz val="14"/>
      <name val="Arial"/>
      <family val="2"/>
    </font>
    <font>
      <i/>
      <sz val="12"/>
      <name val="Tms Rmn"/>
      <charset val="204"/>
    </font>
    <font>
      <b/>
      <i/>
      <sz val="10"/>
      <name val="Arial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8"/>
      <name val="Arial"/>
      <family val="2"/>
      <charset val="177"/>
    </font>
    <font>
      <b/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Arial Narrow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 Cyr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249977111117893"/>
      <name val="Arial"/>
      <family val="2"/>
      <charset val="204"/>
    </font>
    <font>
      <i/>
      <sz val="11"/>
      <color theme="0" tint="-0.249977111117893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color theme="0" tint="-0.249977111117893"/>
      <name val="Arial"/>
      <family val="2"/>
      <charset val="204"/>
    </font>
    <font>
      <i/>
      <sz val="11"/>
      <name val="Arial"/>
      <family val="2"/>
      <charset val="204"/>
    </font>
    <font>
      <sz val="14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8"/>
      </patternFill>
    </fill>
    <fill>
      <patternFill patternType="darkGray">
        <fgColor indexed="9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3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darkTrellis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57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0" fillId="2" borderId="5" applyNumberFormat="0" applyFont="0" applyFill="0" applyBorder="0" applyAlignment="0" applyProtection="0">
      <alignment horizontal="center"/>
    </xf>
    <xf numFmtId="0" fontId="11" fillId="0" borderId="0"/>
    <xf numFmtId="167" fontId="2" fillId="0" borderId="0"/>
    <xf numFmtId="0" fontId="11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6" fillId="0" borderId="0">
      <alignment vertical="top"/>
    </xf>
    <xf numFmtId="0" fontId="14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15" fillId="0" borderId="0"/>
    <xf numFmtId="0" fontId="12" fillId="0" borderId="0"/>
    <xf numFmtId="0" fontId="12" fillId="0" borderId="0"/>
    <xf numFmtId="0" fontId="11" fillId="0" borderId="0" applyNumberFormat="0" applyFill="0" applyBorder="0" applyAlignment="0" applyProtection="0"/>
    <xf numFmtId="0" fontId="15" fillId="0" borderId="0"/>
    <xf numFmtId="0" fontId="15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4" fillId="0" borderId="0"/>
    <xf numFmtId="0" fontId="1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>
      <alignment horizontal="left"/>
    </xf>
    <xf numFmtId="0" fontId="11" fillId="0" borderId="0" applyNumberFormat="0" applyFill="0" applyBorder="0" applyAlignment="0" applyProtection="0"/>
    <xf numFmtId="0" fontId="15" fillId="0" borderId="0"/>
    <xf numFmtId="0" fontId="12" fillId="0" borderId="0"/>
    <xf numFmtId="0" fontId="11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4" fillId="0" borderId="0">
      <alignment horizontal="center"/>
    </xf>
    <xf numFmtId="0" fontId="19" fillId="3" borderId="6">
      <alignment horizontal="center"/>
    </xf>
    <xf numFmtId="169" fontId="12" fillId="4" borderId="1">
      <alignment horizontal="center"/>
    </xf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170" fontId="22" fillId="0" borderId="0" applyFont="0" applyFill="0" applyBorder="0">
      <alignment horizontal="center"/>
    </xf>
    <xf numFmtId="0" fontId="23" fillId="0" borderId="0">
      <alignment horizontal="right"/>
    </xf>
    <xf numFmtId="171" fontId="24" fillId="19" borderId="0">
      <alignment horizontal="center" vertical="center"/>
    </xf>
    <xf numFmtId="172" fontId="25" fillId="0" borderId="7" applyFont="0" applyFill="0">
      <alignment horizontal="right" vertical="center"/>
      <protection locked="0"/>
    </xf>
    <xf numFmtId="173" fontId="4" fillId="0" borderId="0"/>
    <xf numFmtId="172" fontId="25" fillId="0" borderId="0" applyFont="0" applyBorder="0" applyProtection="0">
      <alignment vertical="center"/>
    </xf>
    <xf numFmtId="3" fontId="4" fillId="0" borderId="0"/>
    <xf numFmtId="171" fontId="11" fillId="0" borderId="0" applyNumberFormat="0" applyFont="0" applyAlignment="0">
      <alignment horizontal="center" vertical="center"/>
    </xf>
    <xf numFmtId="0" fontId="26" fillId="20" borderId="0" applyNumberFormat="0" applyFill="0" applyBorder="0" applyAlignment="0"/>
    <xf numFmtId="39" fontId="27" fillId="2" borderId="0" applyNumberFormat="0" applyBorder="0">
      <alignment vertical="center"/>
    </xf>
    <xf numFmtId="0" fontId="28" fillId="0" borderId="0"/>
    <xf numFmtId="0" fontId="12" fillId="0" borderId="0">
      <alignment horizontal="left"/>
    </xf>
    <xf numFmtId="169" fontId="29" fillId="21" borderId="1">
      <alignment vertical="center"/>
    </xf>
    <xf numFmtId="0" fontId="30" fillId="0" borderId="8" applyNumberFormat="0" applyFill="0" applyAlignment="0" applyProtection="0"/>
    <xf numFmtId="174" fontId="31" fillId="0" borderId="9" applyAlignment="0" applyProtection="0"/>
    <xf numFmtId="0" fontId="18" fillId="0" borderId="0" applyFont="0" applyFill="0" applyBorder="0" applyAlignment="0" applyProtection="0"/>
    <xf numFmtId="169" fontId="29" fillId="22" borderId="1">
      <alignment vertical="center"/>
    </xf>
    <xf numFmtId="3" fontId="32" fillId="23" borderId="10" applyNumberFormat="0" applyFill="0" applyBorder="0" applyAlignment="0">
      <protection locked="0"/>
    </xf>
    <xf numFmtId="175" fontId="12" fillId="24" borderId="6">
      <alignment vertical="center"/>
    </xf>
    <xf numFmtId="176" fontId="33" fillId="0" borderId="11" applyFill="0" applyBorder="0" applyProtection="0">
      <alignment horizontal="center"/>
      <protection locked="0"/>
    </xf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5" fontId="2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4" fillId="0" borderId="0"/>
    <xf numFmtId="37" fontId="36" fillId="0" borderId="12" applyFill="0" applyBorder="0"/>
    <xf numFmtId="37" fontId="32" fillId="0" borderId="12" applyFill="0" applyBorder="0">
      <protection locked="0"/>
    </xf>
    <xf numFmtId="37" fontId="33" fillId="2" borderId="1" applyFill="0" applyBorder="0"/>
    <xf numFmtId="37" fontId="32" fillId="0" borderId="12" applyFill="0" applyBorder="0">
      <protection locked="0"/>
    </xf>
    <xf numFmtId="178" fontId="35" fillId="0" borderId="0" applyFont="0" applyFill="0" applyBorder="0" applyAlignment="0" applyProtection="0"/>
    <xf numFmtId="3" fontId="36" fillId="25" borderId="0" applyBorder="0" applyAlignment="0"/>
    <xf numFmtId="0" fontId="18" fillId="0" borderId="0" applyFont="0" applyFill="0" applyBorder="0" applyAlignment="0" applyProtection="0"/>
    <xf numFmtId="0" fontId="35" fillId="0" borderId="0" applyFont="0" applyFill="0" applyBorder="0" applyAlignment="0" applyProtection="0"/>
    <xf numFmtId="15" fontId="10" fillId="0" borderId="13" applyFill="0" applyBorder="0" applyAlignment="0">
      <alignment horizontal="centerContinuous"/>
    </xf>
    <xf numFmtId="179" fontId="10" fillId="0" borderId="13" applyFill="0" applyBorder="0" applyAlignment="0">
      <alignment horizontal="centerContinuous"/>
    </xf>
    <xf numFmtId="15" fontId="37" fillId="0" borderId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2" fontId="2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" fontId="39" fillId="0" borderId="0">
      <protection locked="0"/>
    </xf>
    <xf numFmtId="2" fontId="35" fillId="0" borderId="0" applyFont="0" applyFill="0" applyBorder="0" applyAlignment="0" applyProtection="0"/>
    <xf numFmtId="0" fontId="11" fillId="0" borderId="0" applyNumberFormat="0" applyFont="0">
      <alignment wrapText="1"/>
    </xf>
    <xf numFmtId="175" fontId="12" fillId="4" borderId="1" applyBorder="0">
      <alignment horizontal="center" vertical="center"/>
    </xf>
    <xf numFmtId="38" fontId="40" fillId="2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6" fillId="26" borderId="0" applyNumberFormat="0" applyFont="0" applyFill="0" applyBorder="0" applyAlignment="0">
      <alignment horizontal="left"/>
      <protection hidden="1"/>
    </xf>
    <xf numFmtId="0" fontId="44" fillId="0" borderId="0" applyNumberFormat="0" applyFill="0" applyBorder="0" applyAlignment="0" applyProtection="0">
      <alignment vertical="top"/>
      <protection locked="0"/>
    </xf>
    <xf numFmtId="2" fontId="45" fillId="0" borderId="0"/>
    <xf numFmtId="1" fontId="46" fillId="0" borderId="0" applyNumberFormat="0" applyFill="0" applyBorder="0" applyAlignment="0" applyProtection="0"/>
    <xf numFmtId="183" fontId="4" fillId="0" borderId="0"/>
    <xf numFmtId="184" fontId="4" fillId="0" borderId="0"/>
    <xf numFmtId="184" fontId="4" fillId="0" borderId="0"/>
    <xf numFmtId="185" fontId="47" fillId="0" borderId="0"/>
    <xf numFmtId="10" fontId="40" fillId="27" borderId="1" applyNumberFormat="0" applyBorder="0" applyAlignment="0" applyProtection="0"/>
    <xf numFmtId="1" fontId="48" fillId="0" borderId="0">
      <alignment horizontal="center"/>
    </xf>
    <xf numFmtId="0" fontId="49" fillId="23" borderId="14" applyBorder="0"/>
    <xf numFmtId="169" fontId="11" fillId="28" borderId="1">
      <alignment vertical="center"/>
    </xf>
    <xf numFmtId="171" fontId="50" fillId="29" borderId="15" applyBorder="0" applyAlignment="0">
      <alignment horizontal="left" indent="1"/>
    </xf>
    <xf numFmtId="17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87" fontId="4" fillId="0" borderId="0"/>
    <xf numFmtId="188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8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7" fontId="39" fillId="0" borderId="0">
      <protection locked="0"/>
    </xf>
    <xf numFmtId="190" fontId="52" fillId="0" borderId="0"/>
    <xf numFmtId="4" fontId="53" fillId="30" borderId="0">
      <alignment horizontal="right"/>
    </xf>
    <xf numFmtId="0" fontId="10" fillId="2" borderId="1" applyFont="0" applyBorder="0" applyAlignment="0">
      <alignment horizontal="center" vertical="center"/>
    </xf>
    <xf numFmtId="0" fontId="11" fillId="0" borderId="0"/>
    <xf numFmtId="183" fontId="4" fillId="0" borderId="0"/>
    <xf numFmtId="184" fontId="4" fillId="0" borderId="0"/>
    <xf numFmtId="184" fontId="4" fillId="0" borderId="0"/>
    <xf numFmtId="185" fontId="54" fillId="0" borderId="0"/>
    <xf numFmtId="191" fontId="4" fillId="0" borderId="0">
      <alignment horizontal="right"/>
    </xf>
    <xf numFmtId="0" fontId="11" fillId="0" borderId="0"/>
    <xf numFmtId="0" fontId="2" fillId="0" borderId="0"/>
    <xf numFmtId="0" fontId="4" fillId="0" borderId="0"/>
    <xf numFmtId="0" fontId="14" fillId="0" borderId="0"/>
    <xf numFmtId="192" fontId="2" fillId="0" borderId="0" applyFont="0" applyFill="0" applyBorder="0" applyAlignment="0" applyProtection="0"/>
    <xf numFmtId="0" fontId="55" fillId="2" borderId="0">
      <alignment vertical="center"/>
    </xf>
    <xf numFmtId="10" fontId="11" fillId="0" borderId="0" applyFont="0" applyFill="0" applyBorder="0" applyAlignment="0" applyProtection="0"/>
    <xf numFmtId="193" fontId="56" fillId="0" borderId="16" applyBorder="0">
      <alignment horizontal="right"/>
      <protection locked="0"/>
    </xf>
    <xf numFmtId="0" fontId="36" fillId="26" borderId="0" applyNumberFormat="0" applyFill="0" applyBorder="0" applyAlignment="0"/>
    <xf numFmtId="0" fontId="4" fillId="0" borderId="0" applyFont="0" applyFill="0" applyBorder="0" applyAlignment="0" applyProtection="0"/>
    <xf numFmtId="169" fontId="57" fillId="28" borderId="1">
      <alignment horizontal="center" vertical="center" wrapText="1"/>
      <protection locked="0"/>
    </xf>
    <xf numFmtId="0" fontId="11" fillId="0" borderId="0">
      <alignment vertical="center"/>
    </xf>
    <xf numFmtId="4" fontId="40" fillId="31" borderId="17" applyNumberFormat="0" applyProtection="0">
      <alignment vertical="center"/>
    </xf>
    <xf numFmtId="4" fontId="40" fillId="32" borderId="17" applyNumberFormat="0" applyProtection="0">
      <alignment horizontal="left" vertical="center" indent="1"/>
    </xf>
    <xf numFmtId="0" fontId="40" fillId="33" borderId="17" applyNumberFormat="0" applyProtection="0">
      <alignment horizontal="left" vertical="center" indent="1"/>
    </xf>
    <xf numFmtId="0" fontId="40" fillId="34" borderId="17" applyNumberFormat="0" applyProtection="0">
      <alignment horizontal="left" vertical="center" indent="1"/>
    </xf>
    <xf numFmtId="4" fontId="36" fillId="0" borderId="18" applyNumberFormat="0" applyProtection="0">
      <alignment horizontal="right" vertical="center"/>
    </xf>
    <xf numFmtId="194" fontId="11" fillId="19" borderId="1">
      <alignment vertical="center"/>
    </xf>
    <xf numFmtId="0" fontId="23" fillId="0" borderId="0" applyNumberFormat="0" applyFill="0" applyBorder="0" applyAlignment="0" applyProtection="0">
      <alignment horizontal="center"/>
    </xf>
    <xf numFmtId="0" fontId="18" fillId="0" borderId="0"/>
    <xf numFmtId="2" fontId="58" fillId="35" borderId="19" applyProtection="0"/>
    <xf numFmtId="2" fontId="58" fillId="35" borderId="19" applyProtection="0"/>
    <xf numFmtId="2" fontId="59" fillId="0" borderId="0" applyFill="0" applyBorder="0" applyProtection="0"/>
    <xf numFmtId="2" fontId="60" fillId="0" borderId="0" applyFill="0" applyBorder="0" applyProtection="0"/>
    <xf numFmtId="2" fontId="60" fillId="36" borderId="19" applyProtection="0"/>
    <xf numFmtId="2" fontId="60" fillId="37" borderId="19" applyProtection="0"/>
    <xf numFmtId="2" fontId="60" fillId="38" borderId="19" applyProtection="0"/>
    <xf numFmtId="2" fontId="60" fillId="38" borderId="19" applyProtection="0">
      <alignment horizontal="center"/>
    </xf>
    <xf numFmtId="2" fontId="60" fillId="37" borderId="19" applyProtection="0">
      <alignment horizontal="center"/>
    </xf>
    <xf numFmtId="169" fontId="11" fillId="39" borderId="20" applyNumberFormat="0" applyFont="0" applyAlignment="0">
      <alignment horizontal="left"/>
    </xf>
    <xf numFmtId="49" fontId="61" fillId="2" borderId="1" applyNumberFormat="0" applyBorder="0">
      <alignment horizontal="center" vertical="center" wrapText="1"/>
    </xf>
    <xf numFmtId="0" fontId="35" fillId="0" borderId="21" applyNumberFormat="0" applyFont="0" applyFill="0" applyAlignment="0" applyProtection="0"/>
    <xf numFmtId="0" fontId="62" fillId="0" borderId="21"/>
    <xf numFmtId="0" fontId="36" fillId="39" borderId="9" applyNumberFormat="0" applyFill="0" applyBorder="0" applyAlignment="0">
      <alignment horizontal="left"/>
      <protection locked="0"/>
    </xf>
    <xf numFmtId="195" fontId="52" fillId="0" borderId="0">
      <alignment horizontal="center"/>
    </xf>
    <xf numFmtId="196" fontId="52" fillId="0" borderId="0"/>
    <xf numFmtId="197" fontId="11" fillId="0" borderId="0">
      <alignment horizontal="center"/>
    </xf>
    <xf numFmtId="0" fontId="63" fillId="3" borderId="6">
      <alignment horizontal="center" vertical="center"/>
    </xf>
    <xf numFmtId="19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" fontId="64" fillId="0" borderId="14" applyNumberFormat="0" applyFont="0" applyFill="0" applyAlignment="0" applyProtection="0">
      <alignment horizontal="right"/>
    </xf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65" fillId="40" borderId="0" applyNumberFormat="0" applyFill="0" applyBorder="0" applyAlignment="0"/>
    <xf numFmtId="0" fontId="33" fillId="41" borderId="22">
      <alignment vertical="center"/>
      <protection locked="0"/>
    </xf>
    <xf numFmtId="202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10" fillId="0" borderId="13" applyFill="0" applyBorder="0" applyAlignment="0">
      <alignment horizontal="centerContinuous"/>
    </xf>
    <xf numFmtId="205" fontId="10" fillId="0" borderId="13" applyFont="0" applyFill="0" applyBorder="0" applyAlignment="0">
      <alignment horizontal="centerContinuous"/>
    </xf>
    <xf numFmtId="169" fontId="11" fillId="42" borderId="1" applyNumberFormat="0" applyFill="0" applyBorder="0" applyProtection="0">
      <alignment vertical="center"/>
      <protection locked="0"/>
    </xf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46" borderId="0" applyNumberFormat="0" applyBorder="0" applyAlignment="0" applyProtection="0"/>
    <xf numFmtId="0" fontId="66" fillId="10" borderId="23" applyNumberFormat="0" applyAlignment="0" applyProtection="0"/>
    <xf numFmtId="0" fontId="67" fillId="33" borderId="18" applyNumberFormat="0" applyAlignment="0" applyProtection="0"/>
    <xf numFmtId="0" fontId="68" fillId="33" borderId="23" applyNumberFormat="0" applyAlignment="0" applyProtection="0"/>
    <xf numFmtId="206" fontId="2" fillId="0" borderId="0" applyFont="0" applyFill="0" applyBorder="0" applyAlignment="0" applyProtection="0"/>
    <xf numFmtId="171" fontId="27" fillId="2" borderId="0" applyNumberFormat="0" applyFont="0" applyFill="0" applyBorder="0" applyAlignment="0" applyProtection="0">
      <alignment vertical="center"/>
    </xf>
    <xf numFmtId="0" fontId="69" fillId="0" borderId="24" applyNumberFormat="0" applyFill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1" fillId="0" borderId="0" applyNumberFormat="0" applyFill="0" applyBorder="0" applyAlignment="0" applyProtection="0"/>
    <xf numFmtId="0" fontId="37" fillId="0" borderId="0">
      <alignment horizontal="left"/>
    </xf>
    <xf numFmtId="0" fontId="72" fillId="2" borderId="0"/>
    <xf numFmtId="0" fontId="73" fillId="0" borderId="27" applyNumberFormat="0" applyFill="0" applyAlignment="0" applyProtection="0"/>
    <xf numFmtId="0" fontId="74" fillId="47" borderId="28" applyNumberFormat="0" applyAlignment="0" applyProtection="0"/>
    <xf numFmtId="0" fontId="75" fillId="0" borderId="0" applyNumberFormat="0" applyFill="0" applyBorder="0" applyAlignment="0" applyProtection="0"/>
    <xf numFmtId="0" fontId="76" fillId="31" borderId="0" applyNumberFormat="0" applyBorder="0" applyAlignment="0" applyProtection="0"/>
    <xf numFmtId="0" fontId="20" fillId="0" borderId="0"/>
    <xf numFmtId="167" fontId="20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167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 applyNumberFormat="0" applyFont="0" applyBorder="0" applyAlignment="0">
      <alignment vertical="center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78" fillId="6" borderId="0" applyNumberFormat="0" applyBorder="0" applyAlignment="0" applyProtection="0"/>
    <xf numFmtId="0" fontId="79" fillId="0" borderId="0" applyNumberFormat="0" applyFill="0" applyBorder="0" applyAlignment="0" applyProtection="0"/>
    <xf numFmtId="0" fontId="20" fillId="48" borderId="29" applyNumberFormat="0" applyFont="0" applyAlignment="0" applyProtection="0"/>
    <xf numFmtId="0" fontId="20" fillId="48" borderId="29" applyNumberFormat="0" applyFont="0" applyAlignment="0" applyProtection="0"/>
    <xf numFmtId="0" fontId="20" fillId="48" borderId="29" applyNumberFormat="0" applyFont="0" applyAlignment="0" applyProtection="0"/>
    <xf numFmtId="0" fontId="80" fillId="0" borderId="30" applyNumberFormat="0" applyFill="0" applyAlignment="0" applyProtection="0"/>
    <xf numFmtId="0" fontId="61" fillId="0" borderId="0" applyNumberFormat="0" applyFont="0" applyBorder="0" applyAlignment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07" fontId="82" fillId="0" borderId="2" applyFont="0" applyFill="0" applyBorder="0" applyAlignment="0" applyProtection="0">
      <alignment horizontal="center"/>
    </xf>
    <xf numFmtId="208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77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83" fillId="7" borderId="0" applyNumberFormat="0" applyBorder="0" applyAlignment="0" applyProtection="0"/>
    <xf numFmtId="175" fontId="12" fillId="49" borderId="1">
      <alignment horizontal="center" vertical="center"/>
      <protection locked="0"/>
    </xf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84" fillId="0" borderId="0" xfId="385" applyFont="1" applyAlignment="1">
      <alignment vertical="center" wrapText="1"/>
    </xf>
    <xf numFmtId="0" fontId="18" fillId="0" borderId="0" xfId="385" applyFont="1" applyFill="1" applyAlignment="1">
      <alignment vertical="center" wrapText="1"/>
    </xf>
    <xf numFmtId="0" fontId="86" fillId="0" borderId="1" xfId="385" applyFont="1" applyBorder="1" applyAlignment="1">
      <alignment horizontal="center" vertical="center" wrapText="1"/>
    </xf>
    <xf numFmtId="165" fontId="84" fillId="0" borderId="0" xfId="386" applyNumberFormat="1" applyFont="1" applyAlignment="1">
      <alignment vertical="center" wrapText="1"/>
    </xf>
    <xf numFmtId="0" fontId="86" fillId="0" borderId="1" xfId="385" applyFont="1" applyBorder="1" applyAlignment="1">
      <alignment vertical="center" wrapText="1"/>
    </xf>
    <xf numFmtId="3" fontId="6" fillId="0" borderId="1" xfId="385" applyNumberFormat="1" applyFont="1" applyFill="1" applyBorder="1" applyAlignment="1">
      <alignment horizontal="center" vertical="center" wrapText="1"/>
    </xf>
    <xf numFmtId="0" fontId="84" fillId="0" borderId="1" xfId="385" applyFont="1" applyBorder="1" applyAlignment="1">
      <alignment vertical="center" wrapText="1"/>
    </xf>
    <xf numFmtId="164" fontId="3" fillId="0" borderId="1" xfId="385" applyNumberFormat="1" applyFont="1" applyFill="1" applyBorder="1" applyAlignment="1">
      <alignment horizontal="center" vertical="center" wrapText="1"/>
    </xf>
    <xf numFmtId="3" fontId="3" fillId="0" borderId="1" xfId="385" applyNumberFormat="1" applyFont="1" applyFill="1" applyBorder="1" applyAlignment="1">
      <alignment horizontal="center" vertical="center" wrapText="1"/>
    </xf>
    <xf numFmtId="0" fontId="85" fillId="0" borderId="1" xfId="385" applyFont="1" applyBorder="1" applyAlignment="1">
      <alignment horizontal="center" vertical="center" wrapText="1"/>
    </xf>
    <xf numFmtId="165" fontId="85" fillId="0" borderId="1" xfId="386" applyNumberFormat="1" applyFont="1" applyBorder="1" applyAlignment="1">
      <alignment horizontal="center" vertical="center" wrapText="1"/>
    </xf>
    <xf numFmtId="0" fontId="7" fillId="0" borderId="1" xfId="385" applyFont="1" applyFill="1" applyBorder="1" applyAlignment="1">
      <alignment vertical="center" wrapText="1"/>
    </xf>
    <xf numFmtId="0" fontId="84" fillId="0" borderId="1" xfId="385" applyFont="1" applyBorder="1" applyAlignment="1">
      <alignment horizontal="left" vertical="center" wrapText="1" indent="1"/>
    </xf>
    <xf numFmtId="0" fontId="86" fillId="0" borderId="0" xfId="385" applyFont="1" applyAlignment="1">
      <alignment vertical="center" wrapText="1"/>
    </xf>
    <xf numFmtId="165" fontId="3" fillId="0" borderId="1" xfId="386" applyNumberFormat="1" applyFont="1" applyFill="1" applyBorder="1" applyAlignment="1">
      <alignment horizontal="center" vertical="center" wrapText="1"/>
    </xf>
    <xf numFmtId="3" fontId="84" fillId="0" borderId="0" xfId="385" applyNumberFormat="1" applyFont="1" applyAlignment="1">
      <alignment vertical="center" wrapText="1"/>
    </xf>
    <xf numFmtId="0" fontId="3" fillId="0" borderId="1" xfId="385" applyFont="1" applyFill="1" applyBorder="1" applyAlignment="1">
      <alignment vertical="center" wrapText="1"/>
    </xf>
    <xf numFmtId="0" fontId="6" fillId="0" borderId="1" xfId="385" applyFont="1" applyFill="1" applyBorder="1" applyAlignment="1">
      <alignment vertical="center" wrapText="1"/>
    </xf>
    <xf numFmtId="0" fontId="87" fillId="0" borderId="0" xfId="243" applyFont="1" applyFill="1" applyBorder="1" applyAlignment="1">
      <alignment vertical="center"/>
    </xf>
    <xf numFmtId="0" fontId="18" fillId="0" borderId="0" xfId="243" applyFont="1" applyFill="1" applyBorder="1" applyAlignment="1">
      <alignment vertical="center" wrapText="1"/>
    </xf>
    <xf numFmtId="0" fontId="18" fillId="0" borderId="0" xfId="243" applyFont="1" applyFill="1" applyBorder="1" applyAlignment="1">
      <alignment vertical="center"/>
    </xf>
    <xf numFmtId="0" fontId="88" fillId="0" borderId="0" xfId="243" applyFont="1" applyFill="1" applyBorder="1" applyAlignment="1">
      <alignment horizontal="right" vertical="center" wrapText="1"/>
    </xf>
    <xf numFmtId="0" fontId="89" fillId="0" borderId="0" xfId="243" applyFont="1" applyFill="1" applyBorder="1" applyAlignment="1">
      <alignment horizontal="center" vertical="center" wrapText="1"/>
    </xf>
    <xf numFmtId="0" fontId="90" fillId="0" borderId="0" xfId="243" applyFont="1" applyFill="1" applyBorder="1" applyAlignment="1">
      <alignment vertical="center"/>
    </xf>
    <xf numFmtId="0" fontId="6" fillId="0" borderId="1" xfId="243" applyFont="1" applyFill="1" applyBorder="1" applyAlignment="1">
      <alignment horizontal="center" vertical="center" wrapText="1"/>
    </xf>
    <xf numFmtId="0" fontId="3" fillId="0" borderId="1" xfId="243" applyFont="1" applyFill="1" applyBorder="1" applyAlignment="1">
      <alignment vertical="center" wrapText="1"/>
    </xf>
    <xf numFmtId="3" fontId="3" fillId="0" borderId="1" xfId="243" applyNumberFormat="1" applyFont="1" applyFill="1" applyBorder="1" applyAlignment="1">
      <alignment horizontal="center" vertical="center"/>
    </xf>
    <xf numFmtId="3" fontId="90" fillId="0" borderId="1" xfId="243" applyNumberFormat="1" applyFont="1" applyFill="1" applyBorder="1" applyAlignment="1">
      <alignment horizontal="center" vertical="center"/>
    </xf>
    <xf numFmtId="0" fontId="91" fillId="0" borderId="1" xfId="243" applyFont="1" applyFill="1" applyBorder="1" applyAlignment="1">
      <alignment horizontal="left" vertical="center" wrapText="1" indent="1"/>
    </xf>
    <xf numFmtId="3" fontId="6" fillId="0" borderId="1" xfId="243" applyNumberFormat="1" applyFont="1" applyFill="1" applyBorder="1" applyAlignment="1">
      <alignment horizontal="center" vertical="center"/>
    </xf>
    <xf numFmtId="3" fontId="91" fillId="0" borderId="1" xfId="243" applyNumberFormat="1" applyFont="1" applyFill="1" applyBorder="1" applyAlignment="1">
      <alignment horizontal="center" vertical="center"/>
    </xf>
    <xf numFmtId="211" fontId="3" fillId="0" borderId="1" xfId="243" applyNumberFormat="1" applyFont="1" applyFill="1" applyBorder="1" applyAlignment="1">
      <alignment horizontal="center" vertical="center"/>
    </xf>
    <xf numFmtId="0" fontId="7" fillId="0" borderId="1" xfId="243" applyFont="1" applyFill="1" applyBorder="1" applyAlignment="1">
      <alignment vertical="center" wrapText="1"/>
    </xf>
    <xf numFmtId="211" fontId="7" fillId="0" borderId="1" xfId="243" applyNumberFormat="1" applyFont="1" applyFill="1" applyBorder="1" applyAlignment="1">
      <alignment horizontal="center" vertical="center"/>
    </xf>
    <xf numFmtId="165" fontId="7" fillId="0" borderId="1" xfId="387" applyNumberFormat="1" applyFont="1" applyFill="1" applyBorder="1" applyAlignment="1">
      <alignment horizontal="center" vertical="center"/>
    </xf>
    <xf numFmtId="0" fontId="92" fillId="0" borderId="0" xfId="243" applyFont="1" applyFill="1" applyBorder="1" applyAlignment="1">
      <alignment vertical="center"/>
    </xf>
    <xf numFmtId="165" fontId="93" fillId="0" borderId="1" xfId="243" applyNumberFormat="1" applyFont="1" applyFill="1" applyBorder="1" applyAlignment="1">
      <alignment horizontal="center" vertical="center"/>
    </xf>
    <xf numFmtId="0" fontId="90" fillId="0" borderId="1" xfId="243" applyFont="1" applyFill="1" applyBorder="1" applyAlignment="1">
      <alignment vertical="center" wrapText="1"/>
    </xf>
    <xf numFmtId="0" fontId="6" fillId="0" borderId="1" xfId="243" applyFont="1" applyFill="1" applyBorder="1" applyAlignment="1">
      <alignment vertical="center" wrapText="1"/>
    </xf>
    <xf numFmtId="0" fontId="3" fillId="0" borderId="1" xfId="243" applyFont="1" applyFill="1" applyBorder="1" applyAlignment="1">
      <alignment horizontal="left" vertical="center" wrapText="1" indent="1"/>
    </xf>
    <xf numFmtId="0" fontId="90" fillId="0" borderId="1" xfId="243" applyFont="1" applyFill="1" applyBorder="1" applyAlignment="1">
      <alignment horizontal="left" vertical="center" wrapText="1" indent="1"/>
    </xf>
    <xf numFmtId="165" fontId="90" fillId="0" borderId="1" xfId="243" applyNumberFormat="1" applyFont="1" applyFill="1" applyBorder="1" applyAlignment="1">
      <alignment horizontal="center" vertical="center"/>
    </xf>
    <xf numFmtId="0" fontId="3" fillId="0" borderId="0" xfId="243" applyFont="1" applyFill="1" applyBorder="1" applyAlignment="1">
      <alignment vertical="center" wrapText="1"/>
    </xf>
    <xf numFmtId="3" fontId="3" fillId="0" borderId="0" xfId="243" applyNumberFormat="1" applyFont="1" applyFill="1" applyBorder="1" applyAlignment="1">
      <alignment horizontal="center" vertical="center"/>
    </xf>
    <xf numFmtId="3" fontId="90" fillId="0" borderId="0" xfId="243" applyNumberFormat="1" applyFont="1" applyFill="1" applyBorder="1" applyAlignment="1">
      <alignment horizontal="center" vertical="center"/>
    </xf>
    <xf numFmtId="0" fontId="94" fillId="0" borderId="0" xfId="243" applyFont="1" applyFill="1" applyBorder="1" applyAlignment="1">
      <alignment vertical="center" wrapText="1"/>
    </xf>
    <xf numFmtId="0" fontId="95" fillId="0" borderId="1" xfId="243" applyFont="1" applyBorder="1" applyAlignment="1">
      <alignment horizontal="center" vertical="center" wrapText="1"/>
    </xf>
    <xf numFmtId="0" fontId="95" fillId="0" borderId="1" xfId="243" applyFont="1" applyFill="1" applyBorder="1" applyAlignment="1">
      <alignment horizontal="center" vertical="center" wrapText="1"/>
    </xf>
    <xf numFmtId="0" fontId="95" fillId="0" borderId="1" xfId="243" applyFont="1" applyBorder="1" applyAlignment="1">
      <alignment vertical="center" wrapText="1"/>
    </xf>
    <xf numFmtId="0" fontId="95" fillId="0" borderId="1" xfId="243" applyFont="1" applyBorder="1" applyAlignment="1">
      <alignment horizontal="center" vertical="center" textRotation="90" wrapText="1"/>
    </xf>
    <xf numFmtId="0" fontId="95" fillId="0" borderId="1" xfId="243" applyFont="1" applyFill="1" applyBorder="1" applyAlignment="1">
      <alignment vertical="center" wrapText="1"/>
    </xf>
    <xf numFmtId="0" fontId="7" fillId="0" borderId="0" xfId="243" applyFont="1" applyFill="1" applyBorder="1" applyAlignment="1">
      <alignment vertical="center"/>
    </xf>
    <xf numFmtId="0" fontId="7" fillId="0" borderId="0" xfId="243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2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6" fillId="0" borderId="0" xfId="0" applyFont="1"/>
    <xf numFmtId="0" fontId="25" fillId="0" borderId="0" xfId="0" applyFont="1"/>
    <xf numFmtId="0" fontId="2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7" fillId="0" borderId="0" xfId="0" applyFont="1" applyFill="1" applyAlignment="1">
      <alignment vertical="center"/>
    </xf>
    <xf numFmtId="0" fontId="6" fillId="0" borderId="32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7" fillId="0" borderId="0" xfId="0" applyFont="1" applyFill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3" fontId="25" fillId="0" borderId="32" xfId="0" applyNumberFormat="1" applyFont="1" applyBorder="1" applyAlignment="1">
      <alignment horizontal="center" vertical="center" wrapText="1"/>
    </xf>
    <xf numFmtId="0" fontId="98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165" fontId="7" fillId="0" borderId="1" xfId="386" applyNumberFormat="1" applyFont="1" applyBorder="1" applyAlignment="1">
      <alignment horizontal="center" vertical="center" wrapText="1"/>
    </xf>
    <xf numFmtId="0" fontId="99" fillId="0" borderId="0" xfId="0" applyFont="1"/>
    <xf numFmtId="0" fontId="100" fillId="0" borderId="0" xfId="0" applyFont="1"/>
    <xf numFmtId="0" fontId="25" fillId="0" borderId="0" xfId="0" applyFont="1" applyBorder="1"/>
    <xf numFmtId="0" fontId="3" fillId="0" borderId="1" xfId="0" applyFont="1" applyBorder="1" applyAlignment="1">
      <alignment horizontal="left" vertical="center" wrapText="1"/>
    </xf>
    <xf numFmtId="3" fontId="6" fillId="0" borderId="1" xfId="386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164" fontId="3" fillId="0" borderId="1" xfId="386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left" vertical="center" wrapText="1"/>
      <protection locked="0"/>
    </xf>
    <xf numFmtId="3" fontId="6" fillId="0" borderId="34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211" fontId="6" fillId="0" borderId="3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37" xfId="0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211" fontId="3" fillId="0" borderId="38" xfId="0" applyNumberFormat="1" applyFont="1" applyBorder="1" applyAlignment="1">
      <alignment horizontal="right" vertical="center"/>
    </xf>
    <xf numFmtId="0" fontId="3" fillId="0" borderId="37" xfId="0" applyFont="1" applyBorder="1" applyAlignment="1" applyProtection="1">
      <alignment horizontal="left" vertical="center" wrapText="1" indent="1"/>
      <protection locked="0"/>
    </xf>
    <xf numFmtId="0" fontId="3" fillId="0" borderId="39" xfId="0" applyFont="1" applyBorder="1" applyAlignment="1" applyProtection="1">
      <alignment horizontal="left" vertical="center" wrapText="1" indent="1"/>
      <protection locked="0"/>
    </xf>
    <xf numFmtId="3" fontId="3" fillId="0" borderId="40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41" xfId="0" applyNumberFormat="1" applyFont="1" applyBorder="1" applyAlignment="1">
      <alignment horizontal="right" vertical="center"/>
    </xf>
    <xf numFmtId="211" fontId="3" fillId="0" borderId="42" xfId="0" applyNumberFormat="1" applyFont="1" applyBorder="1" applyAlignment="1">
      <alignment horizontal="right" vertical="center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3" fontId="6" fillId="0" borderId="44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211" fontId="6" fillId="0" borderId="4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left" vertical="center" wrapText="1" indent="1"/>
    </xf>
    <xf numFmtId="3" fontId="7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4" fillId="0" borderId="0" xfId="385" applyFont="1" applyAlignment="1">
      <alignment horizontal="center" vertical="center" wrapText="1"/>
    </xf>
    <xf numFmtId="0" fontId="85" fillId="0" borderId="0" xfId="385" applyNumberFormat="1" applyFont="1" applyFill="1" applyAlignment="1">
      <alignment horizontal="right" vertical="center" wrapText="1"/>
    </xf>
    <xf numFmtId="0" fontId="5" fillId="0" borderId="0" xfId="385" applyFont="1" applyFill="1" applyAlignment="1">
      <alignment horizontal="center" vertical="center" wrapText="1"/>
    </xf>
    <xf numFmtId="0" fontId="86" fillId="0" borderId="31" xfId="385" applyFont="1" applyBorder="1" applyAlignment="1">
      <alignment horizontal="center" vertical="center" wrapText="1"/>
    </xf>
    <xf numFmtId="0" fontId="86" fillId="0" borderId="32" xfId="385" applyFont="1" applyBorder="1" applyAlignment="1">
      <alignment horizontal="center" vertical="center" wrapText="1"/>
    </xf>
    <xf numFmtId="0" fontId="6" fillId="0" borderId="1" xfId="385" applyFont="1" applyFill="1" applyBorder="1" applyAlignment="1">
      <alignment horizontal="center" vertical="center" wrapText="1"/>
    </xf>
    <xf numFmtId="0" fontId="86" fillId="0" borderId="1" xfId="385" applyFont="1" applyBorder="1" applyAlignment="1">
      <alignment horizontal="center" vertical="center" wrapText="1"/>
    </xf>
    <xf numFmtId="0" fontId="7" fillId="0" borderId="31" xfId="243" applyFont="1" applyFill="1" applyBorder="1" applyAlignment="1">
      <alignment horizontal="left" vertical="center" wrapText="1"/>
    </xf>
    <xf numFmtId="0" fontId="7" fillId="0" borderId="32" xfId="243" applyFont="1" applyFill="1" applyBorder="1" applyAlignment="1">
      <alignment horizontal="left" vertical="center" wrapText="1"/>
    </xf>
    <xf numFmtId="0" fontId="18" fillId="0" borderId="0" xfId="243" applyFont="1" applyFill="1" applyBorder="1" applyAlignment="1">
      <alignment horizontal="center" vertical="center" wrapText="1"/>
    </xf>
    <xf numFmtId="0" fontId="95" fillId="0" borderId="1" xfId="243" applyFont="1" applyBorder="1" applyAlignment="1">
      <alignment horizontal="center" vertical="center" wrapText="1"/>
    </xf>
    <xf numFmtId="0" fontId="95" fillId="0" borderId="2" xfId="243" applyFont="1" applyBorder="1" applyAlignment="1">
      <alignment horizontal="center" vertical="center" wrapText="1"/>
    </xf>
    <xf numFmtId="0" fontId="95" fillId="0" borderId="3" xfId="243" applyFont="1" applyBorder="1" applyAlignment="1">
      <alignment horizontal="center" vertical="center" wrapText="1"/>
    </xf>
    <xf numFmtId="0" fontId="95" fillId="0" borderId="4" xfId="243" applyFont="1" applyBorder="1" applyAlignment="1">
      <alignment horizontal="center" vertical="center" wrapText="1"/>
    </xf>
    <xf numFmtId="0" fontId="88" fillId="0" borderId="0" xfId="243" applyFont="1" applyFill="1" applyBorder="1" applyAlignment="1">
      <alignment horizontal="right" vertical="center" wrapText="1"/>
    </xf>
    <xf numFmtId="0" fontId="5" fillId="0" borderId="0" xfId="243" applyFont="1" applyFill="1" applyBorder="1" applyAlignment="1">
      <alignment horizontal="center" vertical="center" wrapText="1"/>
    </xf>
    <xf numFmtId="0" fontId="6" fillId="0" borderId="1" xfId="243" applyFont="1" applyFill="1" applyBorder="1" applyAlignment="1">
      <alignment horizontal="center" vertical="center" wrapText="1"/>
    </xf>
    <xf numFmtId="0" fontId="6" fillId="0" borderId="1" xfId="243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388">
    <cellStyle name="'" xfId="3"/>
    <cellStyle name="%" xfId="4"/>
    <cellStyle name="% 2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13.09.2012 для МФ в ред. 09.10.2012" xfId="7"/>
    <cellStyle name="_15_7" xfId="8"/>
    <cellStyle name="_15_8 Табл по контент из SAP" xfId="9"/>
    <cellStyle name="_2 1_Денежные средства и экв" xfId="10"/>
    <cellStyle name="_3 сцен-2020-значен " xfId="11"/>
    <cellStyle name="_3Q_K6_CIP aging_2006" xfId="12"/>
    <cellStyle name="_4_13 затраты на VAS 1 кв" xfId="13"/>
    <cellStyle name="_BS PL 1Q_2007" xfId="14"/>
    <cellStyle name="_C.Cash_2Q2006" xfId="15"/>
    <cellStyle name="_CPI foodimp" xfId="16"/>
    <cellStyle name="_K1_FA_IA_HQ_311206" xfId="17"/>
    <cellStyle name="_K50_CIP aging_300906" xfId="18"/>
    <cellStyle name="_KPI from Chuprigina" xfId="19"/>
    <cellStyle name="_macro 2012 var 1" xfId="20"/>
    <cellStyle name="_macro(2 авг)" xfId="21"/>
    <cellStyle name="_N5_subscriber deposits_3q 2006" xfId="22"/>
    <cellStyle name="_pbc request1" xfId="23"/>
    <cellStyle name="_PBC unified Q2'2007_F_HQ" xfId="24"/>
    <cellStyle name="_PBC_Request_forDepTest" xfId="25"/>
    <cellStyle name="_PBC_request_URAL_3Q2005_v.1" xfId="26"/>
    <cellStyle name="_Reporting_Package_FY2005_v2" xfId="27"/>
    <cellStyle name="_RP-2000" xfId="28"/>
    <cellStyle name="_SZNP - Eqiuty Roll" xfId="29"/>
    <cellStyle name="_SZNP - rasshifrovki-002000-333" xfId="30"/>
    <cellStyle name="_SZNP - TRS-092000" xfId="31"/>
    <cellStyle name="_U4.1.2_Dealers comission table 2006" xfId="32"/>
    <cellStyle name="_v-2013-2030- 2b17.01.11Нах-cpiнов. курс inn 1-2-Е1xls" xfId="33"/>
    <cellStyle name="_Адресный план 2 кв 2007-УТВЕРЖДЕН" xfId="34"/>
    <cellStyle name="_Бюджетная система" xfId="35"/>
    <cellStyle name="_ДБС 09 04 2007_для БФР НЕ ТРОГАТЬ!!!" xfId="36"/>
    <cellStyle name="_Запрос по изменениям балансов счетов за 2кв.2006" xfId="37"/>
    <cellStyle name="_Книга1 (2)" xfId="38"/>
    <cellStyle name="_КП на 28.01.2012" xfId="39"/>
    <cellStyle name="_КП на 28.12.2011" xfId="40"/>
    <cellStyle name="_Лист1" xfId="41"/>
    <cellStyle name="_Модель - 2(23)" xfId="42"/>
    <cellStyle name="_Пенсионный фонд" xfId="43"/>
    <cellStyle name="_Приложение 1" xfId="44"/>
    <cellStyle name="_Приложения_OPEX, deposits" xfId="45"/>
    <cellStyle name="_Проверка переоценки счетов ДС на 300906" xfId="46"/>
    <cellStyle name="_проет бюджета ПФР Минздрав" xfId="47"/>
    <cellStyle name="_расходы по вариантам" xfId="48"/>
    <cellStyle name="_Расходы ФБ до 2020-Inn" xfId="49"/>
    <cellStyle name="_Расчет ПФР" xfId="50"/>
    <cellStyle name="_РИХ с разбивкой" xfId="51"/>
    <cellStyle name="_Сб-macro 2020" xfId="52"/>
    <cellStyle name="_свод" xfId="53"/>
    <cellStyle name="_Сводная 2011-2014 ОСНОВНАЯ      20.09" xfId="54"/>
    <cellStyle name="_Сводная 2011-2014 ОСНОВНАЯ 02.09" xfId="55"/>
    <cellStyle name="_список контрагентов по S&amp;M" xfId="56"/>
    <cellStyle name="_справка по России" xfId="57"/>
    <cellStyle name="_Справочные таблицы СФБ" xfId="58"/>
    <cellStyle name="_сх маш" xfId="59"/>
    <cellStyle name="_Таблички" xfId="60"/>
    <cellStyle name="£ BP" xfId="61"/>
    <cellStyle name="¥ JY" xfId="62"/>
    <cellStyle name="0,00;0;" xfId="63"/>
    <cellStyle name="01_Validation" xfId="64"/>
    <cellStyle name="02_Amount_from_OSV" xfId="65"/>
    <cellStyle name="20% - Акцент1 2" xfId="66"/>
    <cellStyle name="20% - Акцент2 2" xfId="67"/>
    <cellStyle name="20% - Акцент3 2" xfId="68"/>
    <cellStyle name="20% - Акцент4 2" xfId="69"/>
    <cellStyle name="20% - Акцент5 2" xfId="70"/>
    <cellStyle name="20% - Акцент6 2" xfId="71"/>
    <cellStyle name="40% - Акцент1 2" xfId="72"/>
    <cellStyle name="40% - Акцент2 2" xfId="73"/>
    <cellStyle name="40% - Акцент3 2" xfId="74"/>
    <cellStyle name="40% - Акцент4 2" xfId="75"/>
    <cellStyle name="40% - Акцент5 2" xfId="76"/>
    <cellStyle name="40% - Акцент6 2" xfId="77"/>
    <cellStyle name="60% - Акцент1 2" xfId="78"/>
    <cellStyle name="60% - Акцент2 2" xfId="79"/>
    <cellStyle name="60% - Акцент3 2" xfId="80"/>
    <cellStyle name="60% - Акцент4 2" xfId="81"/>
    <cellStyle name="60% - Акцент5 2" xfId="82"/>
    <cellStyle name="60% - Акцент6 2" xfId="83"/>
    <cellStyle name="6Code" xfId="84"/>
    <cellStyle name="8pt" xfId="85"/>
    <cellStyle name="account" xfId="86"/>
    <cellStyle name="Accounting" xfId="87"/>
    <cellStyle name="aExchangeRate" xfId="88"/>
    <cellStyle name="Anna" xfId="89"/>
    <cellStyle name="aNumber" xfId="90"/>
    <cellStyle name="AP_AR_UPS" xfId="91"/>
    <cellStyle name="AssumptionHeader" xfId="92"/>
    <cellStyle name="BackGround_General" xfId="93"/>
    <cellStyle name="Big" xfId="94"/>
    <cellStyle name="blank" xfId="95"/>
    <cellStyle name="Blue_Calculation" xfId="96"/>
    <cellStyle name="Bold/Border" xfId="97"/>
    <cellStyle name="Border" xfId="98"/>
    <cellStyle name="Bullet" xfId="99"/>
    <cellStyle name="Calculation" xfId="100"/>
    <cellStyle name="Changeable" xfId="101"/>
    <cellStyle name="Check" xfId="102"/>
    <cellStyle name="Code" xfId="103"/>
    <cellStyle name="Comma  - Style1" xfId="104"/>
    <cellStyle name="Comma  - Style2" xfId="105"/>
    <cellStyle name="Comma  - Style3" xfId="106"/>
    <cellStyle name="Comma  - Style4" xfId="107"/>
    <cellStyle name="Comma  - Style5" xfId="108"/>
    <cellStyle name="Comma  - Style6" xfId="109"/>
    <cellStyle name="Comma  - Style7" xfId="110"/>
    <cellStyle name="Comma  - Style8" xfId="111"/>
    <cellStyle name="Comma_Detailed _PL_draft_TE" xfId="112"/>
    <cellStyle name="Comma0" xfId="113"/>
    <cellStyle name="Curren - Style2" xfId="114"/>
    <cellStyle name="Currency EN" xfId="115"/>
    <cellStyle name="Currency RU" xfId="116"/>
    <cellStyle name="Currency RU calc" xfId="117"/>
    <cellStyle name="Currency RU_CP-G,H,I,J,K" xfId="118"/>
    <cellStyle name="Currency0" xfId="119"/>
    <cellStyle name="Currency-protected" xfId="120"/>
    <cellStyle name="Dash" xfId="121"/>
    <cellStyle name="Date" xfId="122"/>
    <cellStyle name="Date EN" xfId="123"/>
    <cellStyle name="Date RU" xfId="124"/>
    <cellStyle name="day of week" xfId="125"/>
    <cellStyle name="Dezimal [0]_aUSLAGERUNG" xfId="126"/>
    <cellStyle name="Dezimal_aUSLAGERUNG" xfId="127"/>
    <cellStyle name="E&amp;Y House" xfId="128"/>
    <cellStyle name="Euro" xfId="129"/>
    <cellStyle name="Euro 2" xfId="130"/>
    <cellStyle name="Euro_Дефляторы" xfId="131"/>
    <cellStyle name="Exchange rate" xfId="132"/>
    <cellStyle name="Fixed" xfId="133"/>
    <cellStyle name="Footnotes" xfId="134"/>
    <cellStyle name="General_Ledger" xfId="135"/>
    <cellStyle name="Grey" xfId="136"/>
    <cellStyle name="Header style" xfId="137"/>
    <cellStyle name="Heading 1" xfId="138"/>
    <cellStyle name="Heading 2" xfId="139"/>
    <cellStyle name="Hidden" xfId="140"/>
    <cellStyle name="Hyperlink_Q230_DFC_MGF_HQ_31.12.05" xfId="141"/>
    <cellStyle name="Index" xfId="142"/>
    <cellStyle name="Input" xfId="143"/>
    <cellStyle name="Input (%)" xfId="144"/>
    <cellStyle name="Input (?m)" xfId="145"/>
    <cellStyle name="Input (£m)" xfId="146"/>
    <cellStyle name="Input (No)" xfId="147"/>
    <cellStyle name="Input [yellow]" xfId="148"/>
    <cellStyle name="Input_~2653442" xfId="149"/>
    <cellStyle name="Item" xfId="150"/>
    <cellStyle name="Just_Table" xfId="151"/>
    <cellStyle name="LeftTitle" xfId="152"/>
    <cellStyle name="Migliaia (0)_bs" xfId="153"/>
    <cellStyle name="Migliaia_bs" xfId="154"/>
    <cellStyle name="Milliers [0]_laroux" xfId="155"/>
    <cellStyle name="Milliers_laroux" xfId="156"/>
    <cellStyle name="millions" xfId="157"/>
    <cellStyle name="Mon?taire [0]_laroux" xfId="158"/>
    <cellStyle name="Mon?taire_laroux" xfId="159"/>
    <cellStyle name="Monétaire [0]_laroux" xfId="160"/>
    <cellStyle name="Monétaire_laroux" xfId="161"/>
    <cellStyle name="Month-Year" xfId="162"/>
    <cellStyle name="MTW" xfId="163"/>
    <cellStyle name="My_own" xfId="164"/>
    <cellStyle name="No_Input" xfId="165"/>
    <cellStyle name="Normal - Style1" xfId="166"/>
    <cellStyle name="Normal (%)" xfId="167"/>
    <cellStyle name="Normal (?m)" xfId="168"/>
    <cellStyle name="Normal (£m)" xfId="169"/>
    <cellStyle name="Normal (No)" xfId="170"/>
    <cellStyle name="Normal (x)" xfId="171"/>
    <cellStyle name="Normal 5" xfId="172"/>
    <cellStyle name="Normal_~1454597" xfId="173"/>
    <cellStyle name="Normale_ cellular Costs" xfId="174"/>
    <cellStyle name="normбlnм_laroux" xfId="175"/>
    <cellStyle name="Ouny?e [0]_Oi?a IAIE" xfId="176"/>
    <cellStyle name="PageHeading" xfId="177"/>
    <cellStyle name="Percent [2]" xfId="178"/>
    <cellStyle name="prochrek" xfId="179"/>
    <cellStyle name="Protected" xfId="180"/>
    <cellStyle name="Prozent_Bew. Fertigerzeunisse 05-98" xfId="181"/>
    <cellStyle name="QTitle" xfId="182"/>
    <cellStyle name="range" xfId="183"/>
    <cellStyle name="SAPBEXaggData" xfId="184"/>
    <cellStyle name="SAPBEXaggItem" xfId="185"/>
    <cellStyle name="SAPBEXHLevel0" xfId="186"/>
    <cellStyle name="SAPBEXHLevel1" xfId="187"/>
    <cellStyle name="SAPBEXstdData" xfId="188"/>
    <cellStyle name="Show_Sell" xfId="189"/>
    <cellStyle name="small" xfId="190"/>
    <cellStyle name="Standard_16HEADCT.XLS" xfId="191"/>
    <cellStyle name="styleColumnTitles" xfId="192"/>
    <cellStyle name="styleDateRange" xfId="193"/>
    <cellStyle name="styleHidden" xfId="194"/>
    <cellStyle name="styleNormal" xfId="195"/>
    <cellStyle name="styleSeriesAttributes" xfId="196"/>
    <cellStyle name="styleSeriesData" xfId="197"/>
    <cellStyle name="styleSeriesDataForecast" xfId="198"/>
    <cellStyle name="styleSeriesDataForecastNA" xfId="199"/>
    <cellStyle name="styleSeriesDataNA" xfId="200"/>
    <cellStyle name="Table" xfId="201"/>
    <cellStyle name="Title_1" xfId="202"/>
    <cellStyle name="Total" xfId="203"/>
    <cellStyle name="Total of totals" xfId="204"/>
    <cellStyle name="Unlocked" xfId="205"/>
    <cellStyle name="USD" xfId="206"/>
    <cellStyle name="USD Paren" xfId="207"/>
    <cellStyle name="USD_AllTables" xfId="208"/>
    <cellStyle name="Validation" xfId="209"/>
    <cellStyle name="Valuta (0)_ cellular Costs" xfId="210"/>
    <cellStyle name="Valuta_ cellular Costs" xfId="211"/>
    <cellStyle name="vanster" xfId="212"/>
    <cellStyle name="Währung [0]_aUSLAGERUNG" xfId="213"/>
    <cellStyle name="Währung_aUSLAGERUNG" xfId="214"/>
    <cellStyle name="Warning" xfId="215"/>
    <cellStyle name="white" xfId="216"/>
    <cellStyle name="Wдhrung [0]_Compiling Utility Macros" xfId="217"/>
    <cellStyle name="Wдhrung_Compiling Utility Macros" xfId="218"/>
    <cellStyle name="Year EN" xfId="219"/>
    <cellStyle name="Year RU" xfId="220"/>
    <cellStyle name="YelNumbersCurr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Денежный 2" xfId="231"/>
    <cellStyle name="ефиду" xfId="232"/>
    <cellStyle name="Заголовок 1 2" xfId="233"/>
    <cellStyle name="Заголовок 2 2" xfId="234"/>
    <cellStyle name="Заголовок 3 2" xfId="235"/>
    <cellStyle name="Заголовок 4 2" xfId="236"/>
    <cellStyle name="зфпуруфвштп" xfId="237"/>
    <cellStyle name="йешеду" xfId="238"/>
    <cellStyle name="Итог 2" xfId="239"/>
    <cellStyle name="Контрольная ячейка 2" xfId="240"/>
    <cellStyle name="Название 2" xfId="241"/>
    <cellStyle name="Нейтральный 2" xfId="242"/>
    <cellStyle name="Обычный" xfId="0" builtinId="0"/>
    <cellStyle name="Обычный 10" xfId="243"/>
    <cellStyle name="Обычный 10 2" xfId="244"/>
    <cellStyle name="Обычный 10 2 2" xfId="245"/>
    <cellStyle name="Обычный 11" xfId="246"/>
    <cellStyle name="Обычный 11 2" xfId="247"/>
    <cellStyle name="Обычный 12" xfId="248"/>
    <cellStyle name="Обычный 12 2" xfId="249"/>
    <cellStyle name="Обычный 13" xfId="250"/>
    <cellStyle name="Обычный 13 2" xfId="251"/>
    <cellStyle name="Обычный 14" xfId="252"/>
    <cellStyle name="Обычный 14 2" xfId="253"/>
    <cellStyle name="Обычный 15" xfId="254"/>
    <cellStyle name="Обычный 15 2" xfId="255"/>
    <cellStyle name="Обычный 16" xfId="256"/>
    <cellStyle name="Обычный 16 2" xfId="257"/>
    <cellStyle name="Обычный 17" xfId="258"/>
    <cellStyle name="Обычный 17 2" xfId="259"/>
    <cellStyle name="Обычный 18" xfId="260"/>
    <cellStyle name="Обычный 19" xfId="261"/>
    <cellStyle name="Обычный 2" xfId="262"/>
    <cellStyle name="Обычный 2 2" xfId="263"/>
    <cellStyle name="Обычный 2 2 2" xfId="264"/>
    <cellStyle name="Обычный 2 2_5-НДПИ 2013" xfId="265"/>
    <cellStyle name="Обычный 2 3" xfId="266"/>
    <cellStyle name="Обычный 2 3 2" xfId="267"/>
    <cellStyle name="Обычный 2_5-НДПИ 2013" xfId="268"/>
    <cellStyle name="Обычный 20" xfId="269"/>
    <cellStyle name="Обычный 21" xfId="270"/>
    <cellStyle name="Обычный 22" xfId="271"/>
    <cellStyle name="Обычный 23" xfId="272"/>
    <cellStyle name="Обычный 24" xfId="273"/>
    <cellStyle name="Обычный 25" xfId="274"/>
    <cellStyle name="Обычный 26" xfId="275"/>
    <cellStyle name="Обычный 27" xfId="276"/>
    <cellStyle name="Обычный 28" xfId="277"/>
    <cellStyle name="Обычный 29" xfId="278"/>
    <cellStyle name="Обычный 3" xfId="279"/>
    <cellStyle name="Обычный 3 138" xfId="280"/>
    <cellStyle name="Обычный 3 2" xfId="281"/>
    <cellStyle name="Обычный 3 3" xfId="282"/>
    <cellStyle name="Обычный 3_Дефляторы" xfId="283"/>
    <cellStyle name="Обычный 30" xfId="284"/>
    <cellStyle name="Обычный 31" xfId="285"/>
    <cellStyle name="Обычный 32" xfId="286"/>
    <cellStyle name="Обычный 33" xfId="287"/>
    <cellStyle name="Обычный 34" xfId="288"/>
    <cellStyle name="Обычный 35" xfId="289"/>
    <cellStyle name="Обычный 36" xfId="290"/>
    <cellStyle name="Обычный 37" xfId="291"/>
    <cellStyle name="Обычный 38" xfId="292"/>
    <cellStyle name="Обычный 39" xfId="293"/>
    <cellStyle name="Обычный 4" xfId="294"/>
    <cellStyle name="Обычный 40" xfId="295"/>
    <cellStyle name="Обычный 41" xfId="296"/>
    <cellStyle name="Обычный 42" xfId="297"/>
    <cellStyle name="Обычный 43" xfId="298"/>
    <cellStyle name="Обычный 44" xfId="385"/>
    <cellStyle name="Обычный 45" xfId="299"/>
    <cellStyle name="Обычный 46" xfId="300"/>
    <cellStyle name="Обычный 47" xfId="301"/>
    <cellStyle name="Обычный 5" xfId="302"/>
    <cellStyle name="Обычный 5 2" xfId="303"/>
    <cellStyle name="Обычный 51" xfId="304"/>
    <cellStyle name="Обычный 55" xfId="305"/>
    <cellStyle name="Обычный 57" xfId="306"/>
    <cellStyle name="Обычный 6" xfId="307"/>
    <cellStyle name="Обычный 6 2" xfId="308"/>
    <cellStyle name="Обычный 7" xfId="309"/>
    <cellStyle name="Обычный 7 2" xfId="310"/>
    <cellStyle name="Обычный 8" xfId="311"/>
    <cellStyle name="Обычный 8 2" xfId="312"/>
    <cellStyle name="Обычный 82" xfId="313"/>
    <cellStyle name="Обычный 83" xfId="314"/>
    <cellStyle name="Обычный 9" xfId="315"/>
    <cellStyle name="Обычный 9 2" xfId="316"/>
    <cellStyle name="Плохой 2" xfId="317"/>
    <cellStyle name="Пояснение 2" xfId="318"/>
    <cellStyle name="Примечание 2" xfId="319"/>
    <cellStyle name="Примечание 3" xfId="320"/>
    <cellStyle name="Примечание 4" xfId="321"/>
    <cellStyle name="Процентный" xfId="1" builtinId="5"/>
    <cellStyle name="Процентный 2" xfId="2"/>
    <cellStyle name="Процентный 3" xfId="386"/>
    <cellStyle name="Процентный 4" xfId="387"/>
    <cellStyle name="Связанная ячейка 2" xfId="322"/>
    <cellStyle name="Стиль 1" xfId="323"/>
    <cellStyle name="Стиль 10" xfId="324"/>
    <cellStyle name="Стиль 11" xfId="325"/>
    <cellStyle name="Стиль 12" xfId="326"/>
    <cellStyle name="Стиль 13" xfId="327"/>
    <cellStyle name="Стиль 14" xfId="328"/>
    <cellStyle name="Стиль 15" xfId="329"/>
    <cellStyle name="Стиль 16" xfId="330"/>
    <cellStyle name="Стиль 17" xfId="331"/>
    <cellStyle name="Стиль 18" xfId="332"/>
    <cellStyle name="Стиль 19" xfId="333"/>
    <cellStyle name="Стиль 2" xfId="334"/>
    <cellStyle name="Стиль 20" xfId="335"/>
    <cellStyle name="Стиль 21" xfId="336"/>
    <cellStyle name="Стиль 22" xfId="337"/>
    <cellStyle name="Стиль 23" xfId="338"/>
    <cellStyle name="Стиль 24" xfId="339"/>
    <cellStyle name="Стиль 25" xfId="340"/>
    <cellStyle name="Стиль 26" xfId="341"/>
    <cellStyle name="Стиль 27" xfId="342"/>
    <cellStyle name="Стиль 28" xfId="343"/>
    <cellStyle name="Стиль 29" xfId="344"/>
    <cellStyle name="Стиль 3" xfId="345"/>
    <cellStyle name="Стиль 30" xfId="346"/>
    <cellStyle name="Стиль 31" xfId="347"/>
    <cellStyle name="Стиль 32" xfId="348"/>
    <cellStyle name="Стиль 33" xfId="349"/>
    <cellStyle name="Стиль 34" xfId="350"/>
    <cellStyle name="Стиль 35" xfId="351"/>
    <cellStyle name="Стиль 36" xfId="352"/>
    <cellStyle name="Стиль 37" xfId="353"/>
    <cellStyle name="Стиль 38" xfId="354"/>
    <cellStyle name="Стиль 39" xfId="355"/>
    <cellStyle name="Стиль 4" xfId="356"/>
    <cellStyle name="Стиль 40" xfId="357"/>
    <cellStyle name="Стиль 41" xfId="358"/>
    <cellStyle name="Стиль 42" xfId="359"/>
    <cellStyle name="Стиль 43" xfId="360"/>
    <cellStyle name="Стиль 44" xfId="361"/>
    <cellStyle name="Стиль 45" xfId="362"/>
    <cellStyle name="Стиль 46" xfId="363"/>
    <cellStyle name="Стиль 47" xfId="364"/>
    <cellStyle name="Стиль 48" xfId="365"/>
    <cellStyle name="Стиль 49" xfId="366"/>
    <cellStyle name="Стиль 5" xfId="367"/>
    <cellStyle name="Стиль 50" xfId="368"/>
    <cellStyle name="Стиль 51" xfId="369"/>
    <cellStyle name="Стиль 52" xfId="370"/>
    <cellStyle name="Стиль 53" xfId="371"/>
    <cellStyle name="Стиль 6" xfId="372"/>
    <cellStyle name="Стиль 7" xfId="373"/>
    <cellStyle name="Стиль 8" xfId="374"/>
    <cellStyle name="Стиль 9" xfId="375"/>
    <cellStyle name="Текст предупреждения 2" xfId="376"/>
    <cellStyle name="Тысячи (0)" xfId="377"/>
    <cellStyle name="Тысячи [0]_Barum" xfId="378"/>
    <cellStyle name="Тысячи_Barum" xfId="379"/>
    <cellStyle name="Финансовый 2" xfId="380"/>
    <cellStyle name="Финансовый 3" xfId="381"/>
    <cellStyle name="Финансовый 4" xfId="382"/>
    <cellStyle name="Хороший 2" xfId="383"/>
    <cellStyle name="э" xfId="3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2013-def\&#1072;&#1074;&#1075;&#1091;&#1089;&#1090;\v-2012-2016-2030-%20in-en3,09%2013-VAR1-0-0&#1090;&#1077;&#1087;&#1083;&#1086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&#1061;&#1072;&#1085;&#1086;&#1074;&#1072;/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SC_W/&#1055;&#1088;&#1086;&#1075;&#1085;&#1086;&#1079;/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72;&#1083;&#1072;&#1085;&#1089;\An(EsMon)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SC_W/&#1055;&#1088;&#1086;&#1075;&#1085;&#1086;&#1079;/&#1055;&#1088;&#1086;&#1075;05_00(27.06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72;&#1083;&#1072;&#1085;&#1089;\An(EsMon)\7.02.01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06-04-27\&#1088;&#1072;&#1073;&#1086;&#1090;&#1072;\Var2.0.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SC_W\&#1055;&#1088;&#1086;&#1075;&#1085;&#1086;&#1079;\&#1055;&#1088;&#1086;&#1075;05_00(27.06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5;&#1086;&#1074;&#1072;/&#1043;&#1088;(27.07.00)5&#106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61;&#1072;&#1085;&#1086;&#1074;&#1072;\&#1043;&#1088;(27.07.00)5&#106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C_W/&#1055;&#1088;&#1086;&#1075;&#1085;&#1086;&#1079;/&#1055;&#1088;&#1086;&#1075;05_00(27.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_W\&#1055;&#1088;&#1086;&#1075;&#1085;&#1086;&#1079;\&#1055;&#1088;&#1086;&#1075;05_00(27.06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&#1061;&#1072;&#1085;&#1086;&#1074;&#1072;/&#1043;&#1088;(27.07.00)5&#106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72;&#1083;&#1072;&#1085;&#1089;\An(EsMon)\&#1061;&#1072;&#1085;&#1086;&#1074;&#1072;\&#1043;&#1088;(27.07.00)5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&#1052;&#1054;&#1041;\06-03-06\Var2.7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Огл. Графиков"/>
      <sheetName val="рабочий"/>
      <sheetName val="Текущие цены"/>
      <sheetName val="окраска"/>
      <sheetName val="ПРОГНОЗ_1"/>
      <sheetName val="Управление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емпы_промышл"/>
      <sheetName val="Matrix_(2)"/>
      <sheetName val="2005_-_2008_текущие_цены"/>
      <sheetName val="Печ_2оп"/>
      <sheetName val="Исходные_данные"/>
      <sheetName val="Текущие_цены"/>
      <sheetName val="Печать_Выпусков"/>
      <sheetName val="Печать_ИОК"/>
      <sheetName val="Печать_фондов"/>
      <sheetName val="Огл__Графиков"/>
      <sheetName val="Баланс_О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ФедД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topLeftCell="A7" zoomScaleNormal="100" zoomScaleSheetLayoutView="100" workbookViewId="0">
      <selection activeCell="B9" sqref="B9"/>
    </sheetView>
  </sheetViews>
  <sheetFormatPr defaultColWidth="9.109375" defaultRowHeight="13.8"/>
  <cols>
    <col min="1" max="1" width="54.5546875" style="1" customWidth="1"/>
    <col min="2" max="2" width="16.6640625" style="1" customWidth="1"/>
    <col min="3" max="3" width="9.109375" style="1"/>
    <col min="4" max="4" width="9.44140625" style="1" bestFit="1" customWidth="1"/>
    <col min="5" max="16384" width="9.109375" style="1"/>
  </cols>
  <sheetData>
    <row r="1" spans="1:4">
      <c r="A1" s="139">
        <v>76</v>
      </c>
      <c r="B1" s="139"/>
    </row>
    <row r="2" spans="1:4" ht="26.4">
      <c r="B2" s="2" t="s">
        <v>21</v>
      </c>
    </row>
    <row r="3" spans="1:4" ht="78.75" customHeight="1">
      <c r="A3" s="140" t="s">
        <v>0</v>
      </c>
      <c r="B3" s="140"/>
    </row>
    <row r="4" spans="1:4">
      <c r="B4" s="3" t="s">
        <v>1</v>
      </c>
    </row>
    <row r="5" spans="1:4" ht="37.5" customHeight="1">
      <c r="A5" s="4" t="s">
        <v>2</v>
      </c>
      <c r="B5" s="4" t="s">
        <v>3</v>
      </c>
      <c r="D5" s="5"/>
    </row>
    <row r="6" spans="1:4" ht="27.6">
      <c r="A6" s="6" t="s">
        <v>4</v>
      </c>
      <c r="B6" s="7"/>
    </row>
    <row r="7" spans="1:4" ht="17.100000000000001" customHeight="1">
      <c r="A7" s="6" t="s">
        <v>5</v>
      </c>
      <c r="B7" s="7"/>
    </row>
    <row r="8" spans="1:4" ht="27.6">
      <c r="A8" s="6" t="s">
        <v>6</v>
      </c>
      <c r="B8" s="7"/>
    </row>
    <row r="9" spans="1:4" ht="30" customHeight="1">
      <c r="A9" s="8" t="s">
        <v>7</v>
      </c>
      <c r="B9" s="9"/>
    </row>
    <row r="10" spans="1:4" ht="17.100000000000001" customHeight="1">
      <c r="A10" s="10" t="s">
        <v>8</v>
      </c>
      <c r="B10" s="11"/>
    </row>
    <row r="11" spans="1:4" ht="17.100000000000001" customHeight="1">
      <c r="A11" s="10" t="s">
        <v>9</v>
      </c>
      <c r="B11" s="11"/>
    </row>
    <row r="12" spans="1:4" ht="17.100000000000001" customHeight="1">
      <c r="A12" s="6" t="s">
        <v>10</v>
      </c>
      <c r="B12" s="7">
        <f>(B6*18%-B8)*B10*B11</f>
        <v>0</v>
      </c>
    </row>
    <row r="13" spans="1:4" ht="30" customHeight="1">
      <c r="A13" s="8" t="s">
        <v>11</v>
      </c>
      <c r="B13" s="9">
        <f>B17+B18+B14+B15+B16</f>
        <v>0</v>
      </c>
    </row>
    <row r="14" spans="1:4" ht="17.100000000000001" customHeight="1">
      <c r="A14" s="12" t="s">
        <v>22</v>
      </c>
      <c r="B14" s="7"/>
    </row>
    <row r="15" spans="1:4" ht="17.100000000000001" customHeight="1">
      <c r="A15" s="12" t="s">
        <v>23</v>
      </c>
      <c r="B15" s="7"/>
    </row>
    <row r="16" spans="1:4" ht="17.100000000000001" customHeight="1">
      <c r="A16" s="12" t="s">
        <v>12</v>
      </c>
      <c r="B16" s="7"/>
    </row>
    <row r="17" spans="1:4" ht="17.100000000000001" customHeight="1">
      <c r="A17" s="12" t="s">
        <v>13</v>
      </c>
      <c r="B17" s="7"/>
    </row>
    <row r="18" spans="1:4" ht="30" customHeight="1">
      <c r="A18" s="12" t="s">
        <v>14</v>
      </c>
      <c r="B18" s="7"/>
    </row>
    <row r="19" spans="1:4" ht="30" customHeight="1">
      <c r="A19" s="8" t="s">
        <v>15</v>
      </c>
      <c r="B19" s="9">
        <f>B12+B13</f>
        <v>0</v>
      </c>
      <c r="D19" s="13"/>
    </row>
    <row r="20" spans="1:4" ht="17.100000000000001" customHeight="1">
      <c r="A20" s="10" t="s">
        <v>16</v>
      </c>
      <c r="B20" s="11"/>
    </row>
    <row r="21" spans="1:4" ht="17.100000000000001" customHeight="1">
      <c r="A21" s="6" t="s">
        <v>17</v>
      </c>
      <c r="B21" s="7"/>
    </row>
    <row r="22" spans="1:4" ht="17.100000000000001" customHeight="1">
      <c r="A22" s="8" t="s">
        <v>18</v>
      </c>
      <c r="B22" s="9">
        <f>(B19+B21)*B20</f>
        <v>0</v>
      </c>
    </row>
    <row r="23" spans="1:4" ht="17.100000000000001" customHeight="1">
      <c r="A23" s="10" t="s">
        <v>16</v>
      </c>
      <c r="B23" s="14"/>
    </row>
    <row r="24" spans="1:4" ht="17.100000000000001" customHeight="1">
      <c r="A24" s="6" t="s">
        <v>17</v>
      </c>
      <c r="B24" s="7"/>
    </row>
    <row r="25" spans="1:4" ht="17.100000000000001" customHeight="1">
      <c r="A25" s="8" t="s">
        <v>19</v>
      </c>
      <c r="B25" s="9">
        <f>(B22+B24)*B23</f>
        <v>0</v>
      </c>
    </row>
    <row r="26" spans="1:4" ht="17.100000000000001" customHeight="1">
      <c r="A26" s="10" t="s">
        <v>16</v>
      </c>
      <c r="B26" s="14"/>
    </row>
    <row r="27" spans="1:4">
      <c r="A27" s="6" t="s">
        <v>17</v>
      </c>
      <c r="B27" s="7"/>
    </row>
    <row r="28" spans="1:4">
      <c r="A28" s="8" t="s">
        <v>20</v>
      </c>
      <c r="B28" s="9">
        <f>(B25+B27)*B26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E19" sqref="E19"/>
    </sheetView>
  </sheetViews>
  <sheetFormatPr defaultColWidth="9.109375" defaultRowHeight="13.8"/>
  <cols>
    <col min="1" max="1" width="45.44140625" style="109" customWidth="1"/>
    <col min="2" max="2" width="8.33203125" style="134" customWidth="1"/>
    <col min="3" max="3" width="8.44140625" style="109" customWidth="1"/>
    <col min="4" max="4" width="10.109375" style="109" customWidth="1"/>
    <col min="5" max="5" width="11.109375" style="109" customWidth="1"/>
    <col min="6" max="6" width="8.44140625" style="109" customWidth="1"/>
    <col min="7" max="7" width="10.109375" style="109" customWidth="1"/>
    <col min="8" max="8" width="11.109375" style="109" customWidth="1"/>
    <col min="9" max="9" width="8.44140625" style="109" customWidth="1"/>
    <col min="10" max="10" width="10.109375" style="109" customWidth="1"/>
    <col min="11" max="11" width="11.109375" style="109" customWidth="1"/>
    <col min="12" max="12" width="8.44140625" style="109" customWidth="1"/>
    <col min="13" max="13" width="10.109375" style="109" customWidth="1"/>
    <col min="14" max="14" width="11.109375" style="109" customWidth="1"/>
    <col min="15" max="16384" width="9.109375" style="109"/>
  </cols>
  <sheetData>
    <row r="1" spans="1:14">
      <c r="A1" s="139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7" customHeight="1">
      <c r="A2" s="1"/>
      <c r="B2" s="1"/>
      <c r="C2" s="1"/>
      <c r="M2" s="165" t="s">
        <v>181</v>
      </c>
      <c r="N2" s="165"/>
    </row>
    <row r="3" spans="1:14" ht="17.399999999999999">
      <c r="A3" s="140" t="s">
        <v>182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4.4" thickBot="1">
      <c r="A4" s="1"/>
      <c r="B4" s="1"/>
      <c r="C4" s="1"/>
      <c r="D4" s="3"/>
    </row>
    <row r="5" spans="1:14" ht="55.5" customHeight="1" thickBot="1">
      <c r="A5" s="166"/>
      <c r="B5" s="167" t="s">
        <v>183</v>
      </c>
      <c r="C5" s="168" t="s">
        <v>184</v>
      </c>
      <c r="D5" s="168"/>
      <c r="E5" s="168"/>
      <c r="F5" s="168" t="s">
        <v>185</v>
      </c>
      <c r="G5" s="168"/>
      <c r="H5" s="168"/>
      <c r="I5" s="168" t="s">
        <v>186</v>
      </c>
      <c r="J5" s="168"/>
      <c r="K5" s="168"/>
      <c r="L5" s="168" t="s">
        <v>187</v>
      </c>
      <c r="M5" s="168"/>
      <c r="N5" s="168"/>
    </row>
    <row r="6" spans="1:14" ht="77.25" customHeight="1" thickBot="1">
      <c r="A6" s="166"/>
      <c r="B6" s="167"/>
      <c r="C6" s="110" t="s">
        <v>188</v>
      </c>
      <c r="D6" s="110" t="s">
        <v>189</v>
      </c>
      <c r="E6" s="110" t="s">
        <v>190</v>
      </c>
      <c r="F6" s="110" t="s">
        <v>188</v>
      </c>
      <c r="G6" s="110" t="s">
        <v>189</v>
      </c>
      <c r="H6" s="110" t="s">
        <v>190</v>
      </c>
      <c r="I6" s="110" t="s">
        <v>188</v>
      </c>
      <c r="J6" s="110" t="s">
        <v>189</v>
      </c>
      <c r="K6" s="110" t="s">
        <v>190</v>
      </c>
      <c r="L6" s="110" t="s">
        <v>188</v>
      </c>
      <c r="M6" s="110" t="s">
        <v>189</v>
      </c>
      <c r="N6" s="110" t="s">
        <v>190</v>
      </c>
    </row>
    <row r="7" spans="1:14" s="116" customFormat="1">
      <c r="A7" s="111" t="s">
        <v>191</v>
      </c>
      <c r="B7" s="112"/>
      <c r="C7" s="113"/>
      <c r="D7" s="114"/>
      <c r="E7" s="115">
        <f>AVERAGE(E9:E13,E15:E17,E19:E20,E22:E26,E27,E29:E30)</f>
        <v>0</v>
      </c>
      <c r="F7" s="113"/>
      <c r="G7" s="114"/>
      <c r="H7" s="115">
        <f>AVERAGE(H9:H13,H15:H17,H19:H20,H22:H26,H27,H29:H30)</f>
        <v>0</v>
      </c>
      <c r="I7" s="113"/>
      <c r="J7" s="114"/>
      <c r="K7" s="115">
        <f>AVERAGE(K9:K13,K15:K17,K19:K20,K22:K26,K27,K29:K30)</f>
        <v>0</v>
      </c>
      <c r="L7" s="113">
        <f>L8+L14+L18+L21+L27+L28</f>
        <v>0</v>
      </c>
      <c r="M7" s="114">
        <f>M8+M14+M18+M21+M27+M28</f>
        <v>0</v>
      </c>
      <c r="N7" s="115">
        <f>AVERAGE(N9:N13,N15:N17,N19:N20,N22:N26,N27,N29:N30)</f>
        <v>0</v>
      </c>
    </row>
    <row r="8" spans="1:14">
      <c r="A8" s="117" t="s">
        <v>192</v>
      </c>
      <c r="B8" s="118"/>
      <c r="C8" s="119"/>
      <c r="D8" s="120"/>
      <c r="E8" s="121">
        <f>IF(C8=0,0,D8/C8)</f>
        <v>0</v>
      </c>
      <c r="F8" s="119"/>
      <c r="G8" s="120"/>
      <c r="H8" s="121">
        <f>IF(F8=0,0,G8/F8)</f>
        <v>0</v>
      </c>
      <c r="I8" s="119"/>
      <c r="J8" s="120"/>
      <c r="K8" s="121">
        <f>IF(I8=0,0,J8/I8)</f>
        <v>0</v>
      </c>
      <c r="L8" s="119">
        <f>L9+L10+L11+L12</f>
        <v>0</v>
      </c>
      <c r="M8" s="120">
        <f>M9+M10+M11+M12</f>
        <v>0</v>
      </c>
      <c r="N8" s="121">
        <f>IF(L8=0,0,M8/L8)</f>
        <v>0</v>
      </c>
    </row>
    <row r="9" spans="1:14">
      <c r="A9" s="122" t="s">
        <v>193</v>
      </c>
      <c r="B9" s="118">
        <v>5</v>
      </c>
      <c r="C9" s="119"/>
      <c r="D9" s="120"/>
      <c r="E9" s="121">
        <f t="shared" ref="E9:H13" si="0">IF(C9=0,0,D9/C9)</f>
        <v>0</v>
      </c>
      <c r="F9" s="119"/>
      <c r="G9" s="120"/>
      <c r="H9" s="121">
        <f t="shared" si="0"/>
        <v>0</v>
      </c>
      <c r="I9" s="119"/>
      <c r="J9" s="120"/>
      <c r="K9" s="121">
        <f t="shared" ref="K9:K13" si="1">IF(I9=0,0,J9/I9)</f>
        <v>0</v>
      </c>
      <c r="L9" s="119"/>
      <c r="M9" s="120"/>
      <c r="N9" s="121">
        <f t="shared" ref="N9:N13" si="2">IF(L9=0,0,M9/L9)</f>
        <v>0</v>
      </c>
    </row>
    <row r="10" spans="1:14" ht="27.6">
      <c r="A10" s="122" t="s">
        <v>194</v>
      </c>
      <c r="B10" s="118">
        <v>7</v>
      </c>
      <c r="C10" s="119"/>
      <c r="D10" s="120"/>
      <c r="E10" s="121">
        <f t="shared" si="0"/>
        <v>0</v>
      </c>
      <c r="F10" s="119"/>
      <c r="G10" s="120"/>
      <c r="H10" s="121">
        <f t="shared" si="0"/>
        <v>0</v>
      </c>
      <c r="I10" s="119"/>
      <c r="J10" s="120"/>
      <c r="K10" s="121">
        <f t="shared" si="1"/>
        <v>0</v>
      </c>
      <c r="L10" s="119"/>
      <c r="M10" s="120"/>
      <c r="N10" s="121">
        <f t="shared" si="2"/>
        <v>0</v>
      </c>
    </row>
    <row r="11" spans="1:14" ht="27.6">
      <c r="A11" s="122" t="s">
        <v>195</v>
      </c>
      <c r="B11" s="118">
        <v>25</v>
      </c>
      <c r="C11" s="119"/>
      <c r="D11" s="120"/>
      <c r="E11" s="121">
        <f t="shared" si="0"/>
        <v>0</v>
      </c>
      <c r="F11" s="119"/>
      <c r="G11" s="120"/>
      <c r="H11" s="121">
        <f t="shared" si="0"/>
        <v>0</v>
      </c>
      <c r="I11" s="119"/>
      <c r="J11" s="120"/>
      <c r="K11" s="121">
        <f t="shared" si="1"/>
        <v>0</v>
      </c>
      <c r="L11" s="119"/>
      <c r="M11" s="120"/>
      <c r="N11" s="121">
        <f t="shared" si="2"/>
        <v>0</v>
      </c>
    </row>
    <row r="12" spans="1:14" ht="27.6">
      <c r="A12" s="122" t="s">
        <v>196</v>
      </c>
      <c r="B12" s="118">
        <v>75</v>
      </c>
      <c r="C12" s="119"/>
      <c r="D12" s="120"/>
      <c r="E12" s="121">
        <f t="shared" si="0"/>
        <v>0</v>
      </c>
      <c r="F12" s="119"/>
      <c r="G12" s="120"/>
      <c r="H12" s="121">
        <f t="shared" si="0"/>
        <v>0</v>
      </c>
      <c r="I12" s="119"/>
      <c r="J12" s="120"/>
      <c r="K12" s="121">
        <f t="shared" si="1"/>
        <v>0</v>
      </c>
      <c r="L12" s="119"/>
      <c r="M12" s="120"/>
      <c r="N12" s="121">
        <f t="shared" si="2"/>
        <v>0</v>
      </c>
    </row>
    <row r="13" spans="1:14">
      <c r="A13" s="122" t="s">
        <v>197</v>
      </c>
      <c r="B13" s="118">
        <v>100</v>
      </c>
      <c r="C13" s="119"/>
      <c r="D13" s="120"/>
      <c r="E13" s="121">
        <f t="shared" si="0"/>
        <v>0</v>
      </c>
      <c r="F13" s="119"/>
      <c r="G13" s="120"/>
      <c r="H13" s="121">
        <f t="shared" si="0"/>
        <v>0</v>
      </c>
      <c r="I13" s="119"/>
      <c r="J13" s="120"/>
      <c r="K13" s="121">
        <f t="shared" si="1"/>
        <v>0</v>
      </c>
      <c r="L13" s="119"/>
      <c r="M13" s="120"/>
      <c r="N13" s="121">
        <f t="shared" si="2"/>
        <v>0</v>
      </c>
    </row>
    <row r="14" spans="1:14" ht="27.6">
      <c r="A14" s="117" t="s">
        <v>198</v>
      </c>
      <c r="B14" s="118"/>
      <c r="C14" s="119"/>
      <c r="D14" s="120"/>
      <c r="E14" s="121"/>
      <c r="F14" s="119"/>
      <c r="G14" s="120"/>
      <c r="H14" s="121"/>
      <c r="I14" s="119"/>
      <c r="J14" s="120"/>
      <c r="K14" s="121"/>
      <c r="L14" s="119">
        <f>L15+L16+L17</f>
        <v>0</v>
      </c>
      <c r="M14" s="120">
        <f>M15+M16+M17</f>
        <v>0</v>
      </c>
      <c r="N14" s="121"/>
    </row>
    <row r="15" spans="1:14">
      <c r="A15" s="122" t="s">
        <v>199</v>
      </c>
      <c r="B15" s="118">
        <v>2</v>
      </c>
      <c r="C15" s="119"/>
      <c r="D15" s="120"/>
      <c r="E15" s="121">
        <f t="shared" ref="E15:H17" si="3">IF(C15=0,0,D15/C15)</f>
        <v>0</v>
      </c>
      <c r="F15" s="119"/>
      <c r="G15" s="120"/>
      <c r="H15" s="121">
        <f t="shared" si="3"/>
        <v>0</v>
      </c>
      <c r="I15" s="119"/>
      <c r="J15" s="120"/>
      <c r="K15" s="121">
        <f t="shared" ref="K15:K17" si="4">IF(I15=0,0,J15/I15)</f>
        <v>0</v>
      </c>
      <c r="L15" s="119"/>
      <c r="M15" s="120"/>
      <c r="N15" s="121">
        <f t="shared" ref="N15:N17" si="5">IF(L15=0,0,M15/L15)</f>
        <v>0</v>
      </c>
    </row>
    <row r="16" spans="1:14" ht="27.6">
      <c r="A16" s="122" t="s">
        <v>200</v>
      </c>
      <c r="B16" s="118">
        <v>4</v>
      </c>
      <c r="C16" s="119"/>
      <c r="D16" s="120"/>
      <c r="E16" s="121">
        <f t="shared" si="3"/>
        <v>0</v>
      </c>
      <c r="F16" s="119"/>
      <c r="G16" s="120"/>
      <c r="H16" s="121">
        <f t="shared" si="3"/>
        <v>0</v>
      </c>
      <c r="I16" s="119"/>
      <c r="J16" s="120"/>
      <c r="K16" s="121">
        <f t="shared" si="4"/>
        <v>0</v>
      </c>
      <c r="L16" s="119"/>
      <c r="M16" s="120"/>
      <c r="N16" s="121">
        <f t="shared" si="5"/>
        <v>0</v>
      </c>
    </row>
    <row r="17" spans="1:14">
      <c r="A17" s="122" t="s">
        <v>201</v>
      </c>
      <c r="B17" s="118">
        <v>10</v>
      </c>
      <c r="C17" s="119"/>
      <c r="D17" s="120"/>
      <c r="E17" s="121">
        <f t="shared" si="3"/>
        <v>0</v>
      </c>
      <c r="F17" s="119"/>
      <c r="G17" s="120"/>
      <c r="H17" s="121">
        <f t="shared" si="3"/>
        <v>0</v>
      </c>
      <c r="I17" s="119"/>
      <c r="J17" s="120"/>
      <c r="K17" s="121">
        <f t="shared" si="4"/>
        <v>0</v>
      </c>
      <c r="L17" s="119"/>
      <c r="M17" s="120"/>
      <c r="N17" s="121">
        <f t="shared" si="5"/>
        <v>0</v>
      </c>
    </row>
    <row r="18" spans="1:14">
      <c r="A18" s="117" t="s">
        <v>202</v>
      </c>
      <c r="B18" s="118"/>
      <c r="C18" s="119"/>
      <c r="D18" s="120"/>
      <c r="E18" s="121"/>
      <c r="F18" s="119"/>
      <c r="G18" s="120"/>
      <c r="H18" s="121"/>
      <c r="I18" s="119"/>
      <c r="J18" s="120"/>
      <c r="K18" s="121"/>
      <c r="L18" s="119">
        <f>L19+L20</f>
        <v>0</v>
      </c>
      <c r="M18" s="120">
        <f>M19+M20</f>
        <v>0</v>
      </c>
      <c r="N18" s="121"/>
    </row>
    <row r="19" spans="1:14">
      <c r="A19" s="122" t="s">
        <v>203</v>
      </c>
      <c r="B19" s="118">
        <v>9</v>
      </c>
      <c r="C19" s="119"/>
      <c r="D19" s="120"/>
      <c r="E19" s="121">
        <f t="shared" ref="E19:H20" si="6">IF(C19=0,0,D19/C19)</f>
        <v>0</v>
      </c>
      <c r="F19" s="119"/>
      <c r="G19" s="120"/>
      <c r="H19" s="121">
        <f t="shared" si="6"/>
        <v>0</v>
      </c>
      <c r="I19" s="119"/>
      <c r="J19" s="120"/>
      <c r="K19" s="121">
        <f t="shared" ref="K19:K20" si="7">IF(I19=0,0,J19/I19)</f>
        <v>0</v>
      </c>
      <c r="L19" s="119"/>
      <c r="M19" s="120"/>
      <c r="N19" s="121">
        <f t="shared" ref="N19:N20" si="8">IF(L19=0,0,M19/L19)</f>
        <v>0</v>
      </c>
    </row>
    <row r="20" spans="1:14">
      <c r="A20" s="122" t="s">
        <v>204</v>
      </c>
      <c r="B20" s="118">
        <v>18</v>
      </c>
      <c r="C20" s="119"/>
      <c r="D20" s="120"/>
      <c r="E20" s="121">
        <f t="shared" si="6"/>
        <v>0</v>
      </c>
      <c r="F20" s="119"/>
      <c r="G20" s="120"/>
      <c r="H20" s="121">
        <f t="shared" si="6"/>
        <v>0</v>
      </c>
      <c r="I20" s="119"/>
      <c r="J20" s="120"/>
      <c r="K20" s="121">
        <f t="shared" si="7"/>
        <v>0</v>
      </c>
      <c r="L20" s="119"/>
      <c r="M20" s="120"/>
      <c r="N20" s="121">
        <f t="shared" si="8"/>
        <v>0</v>
      </c>
    </row>
    <row r="21" spans="1:14">
      <c r="A21" s="117" t="s">
        <v>205</v>
      </c>
      <c r="B21" s="118"/>
      <c r="C21" s="119"/>
      <c r="D21" s="120"/>
      <c r="E21" s="121"/>
      <c r="F21" s="119"/>
      <c r="G21" s="120"/>
      <c r="H21" s="121"/>
      <c r="I21" s="119"/>
      <c r="J21" s="120"/>
      <c r="K21" s="121"/>
      <c r="L21" s="119">
        <f>L22+L23+L24+L25+L26</f>
        <v>0</v>
      </c>
      <c r="M21" s="120">
        <f>M22+M23+M24+M25+M26</f>
        <v>0</v>
      </c>
      <c r="N21" s="121"/>
    </row>
    <row r="22" spans="1:14">
      <c r="A22" s="122" t="s">
        <v>193</v>
      </c>
      <c r="B22" s="118">
        <v>12</v>
      </c>
      <c r="C22" s="119"/>
      <c r="D22" s="120"/>
      <c r="E22" s="121">
        <f t="shared" ref="E22:H27" si="9">IF(C22=0,0,D22/C22)</f>
        <v>0</v>
      </c>
      <c r="F22" s="119"/>
      <c r="G22" s="120"/>
      <c r="H22" s="121">
        <f t="shared" si="9"/>
        <v>0</v>
      </c>
      <c r="I22" s="119"/>
      <c r="J22" s="120"/>
      <c r="K22" s="121">
        <f t="shared" ref="K22:K27" si="10">IF(I22=0,0,J22/I22)</f>
        <v>0</v>
      </c>
      <c r="L22" s="119"/>
      <c r="M22" s="120"/>
      <c r="N22" s="121">
        <f t="shared" ref="N22:N27" si="11">IF(L22=0,0,M22/L22)</f>
        <v>0</v>
      </c>
    </row>
    <row r="23" spans="1:14" ht="27.6">
      <c r="A23" s="122" t="s">
        <v>194</v>
      </c>
      <c r="B23" s="118">
        <v>20</v>
      </c>
      <c r="C23" s="119"/>
      <c r="D23" s="120"/>
      <c r="E23" s="121">
        <f t="shared" si="9"/>
        <v>0</v>
      </c>
      <c r="F23" s="119"/>
      <c r="G23" s="120"/>
      <c r="H23" s="121">
        <f t="shared" si="9"/>
        <v>0</v>
      </c>
      <c r="I23" s="119"/>
      <c r="J23" s="120"/>
      <c r="K23" s="121">
        <f t="shared" si="10"/>
        <v>0</v>
      </c>
      <c r="L23" s="119"/>
      <c r="M23" s="120"/>
      <c r="N23" s="121">
        <f t="shared" si="11"/>
        <v>0</v>
      </c>
    </row>
    <row r="24" spans="1:14" ht="27.6">
      <c r="A24" s="122" t="s">
        <v>195</v>
      </c>
      <c r="B24" s="118">
        <v>25</v>
      </c>
      <c r="C24" s="119"/>
      <c r="D24" s="120"/>
      <c r="E24" s="121">
        <f t="shared" si="9"/>
        <v>0</v>
      </c>
      <c r="F24" s="119"/>
      <c r="G24" s="120"/>
      <c r="H24" s="121">
        <f t="shared" si="9"/>
        <v>0</v>
      </c>
      <c r="I24" s="119"/>
      <c r="J24" s="120"/>
      <c r="K24" s="121">
        <f t="shared" si="10"/>
        <v>0</v>
      </c>
      <c r="L24" s="119"/>
      <c r="M24" s="120"/>
      <c r="N24" s="121">
        <f t="shared" si="11"/>
        <v>0</v>
      </c>
    </row>
    <row r="25" spans="1:14" ht="27.6">
      <c r="A25" s="122" t="s">
        <v>196</v>
      </c>
      <c r="B25" s="118">
        <v>30</v>
      </c>
      <c r="C25" s="119"/>
      <c r="D25" s="120"/>
      <c r="E25" s="121">
        <f t="shared" si="9"/>
        <v>0</v>
      </c>
      <c r="F25" s="119"/>
      <c r="G25" s="120"/>
      <c r="H25" s="121">
        <f t="shared" si="9"/>
        <v>0</v>
      </c>
      <c r="I25" s="119"/>
      <c r="J25" s="120"/>
      <c r="K25" s="121">
        <f t="shared" si="10"/>
        <v>0</v>
      </c>
      <c r="L25" s="119"/>
      <c r="M25" s="120"/>
      <c r="N25" s="121">
        <f t="shared" si="11"/>
        <v>0</v>
      </c>
    </row>
    <row r="26" spans="1:14">
      <c r="A26" s="122" t="s">
        <v>197</v>
      </c>
      <c r="B26" s="118">
        <v>40</v>
      </c>
      <c r="C26" s="119"/>
      <c r="D26" s="120"/>
      <c r="E26" s="121">
        <f t="shared" si="9"/>
        <v>0</v>
      </c>
      <c r="F26" s="119"/>
      <c r="G26" s="120"/>
      <c r="H26" s="121">
        <f t="shared" si="9"/>
        <v>0</v>
      </c>
      <c r="I26" s="119"/>
      <c r="J26" s="120"/>
      <c r="K26" s="121">
        <f t="shared" si="10"/>
        <v>0</v>
      </c>
      <c r="L26" s="119"/>
      <c r="M26" s="120"/>
      <c r="N26" s="121">
        <f t="shared" si="11"/>
        <v>0</v>
      </c>
    </row>
    <row r="27" spans="1:14" ht="41.4">
      <c r="A27" s="117" t="s">
        <v>206</v>
      </c>
      <c r="B27" s="118">
        <v>5</v>
      </c>
      <c r="C27" s="119"/>
      <c r="D27" s="120"/>
      <c r="E27" s="121">
        <f t="shared" si="9"/>
        <v>0</v>
      </c>
      <c r="F27" s="119"/>
      <c r="G27" s="120"/>
      <c r="H27" s="121">
        <f t="shared" si="9"/>
        <v>0</v>
      </c>
      <c r="I27" s="119"/>
      <c r="J27" s="120"/>
      <c r="K27" s="121">
        <f t="shared" si="10"/>
        <v>0</v>
      </c>
      <c r="L27" s="119"/>
      <c r="M27" s="120"/>
      <c r="N27" s="121">
        <f t="shared" si="11"/>
        <v>0</v>
      </c>
    </row>
    <row r="28" spans="1:14">
      <c r="A28" s="117" t="s">
        <v>207</v>
      </c>
      <c r="B28" s="118"/>
      <c r="C28" s="119"/>
      <c r="D28" s="120"/>
      <c r="E28" s="121"/>
      <c r="F28" s="119"/>
      <c r="G28" s="120"/>
      <c r="H28" s="121"/>
      <c r="I28" s="119"/>
      <c r="J28" s="120"/>
      <c r="K28" s="121"/>
      <c r="L28" s="119">
        <f>L29+L30</f>
        <v>0</v>
      </c>
      <c r="M28" s="120">
        <f>M29+M30</f>
        <v>0</v>
      </c>
      <c r="N28" s="121"/>
    </row>
    <row r="29" spans="1:14">
      <c r="A29" s="122" t="s">
        <v>208</v>
      </c>
      <c r="B29" s="118">
        <v>25</v>
      </c>
      <c r="C29" s="119"/>
      <c r="D29" s="120"/>
      <c r="E29" s="121">
        <f t="shared" ref="E29:H30" si="12">IF(C29=0,0,D29/C29)</f>
        <v>0</v>
      </c>
      <c r="F29" s="119"/>
      <c r="G29" s="120"/>
      <c r="H29" s="121">
        <f t="shared" si="12"/>
        <v>0</v>
      </c>
      <c r="I29" s="119"/>
      <c r="J29" s="120"/>
      <c r="K29" s="121">
        <f t="shared" ref="K29:K30" si="13">IF(I29=0,0,J29/I29)</f>
        <v>0</v>
      </c>
      <c r="L29" s="119"/>
      <c r="M29" s="120"/>
      <c r="N29" s="121">
        <f t="shared" ref="N29:N30" si="14">IF(L29=0,0,M29/L29)</f>
        <v>0</v>
      </c>
    </row>
    <row r="30" spans="1:14" ht="14.4" thickBot="1">
      <c r="A30" s="123" t="s">
        <v>209</v>
      </c>
      <c r="B30" s="124">
        <v>50</v>
      </c>
      <c r="C30" s="125"/>
      <c r="D30" s="126"/>
      <c r="E30" s="127">
        <f t="shared" si="12"/>
        <v>0</v>
      </c>
      <c r="F30" s="125"/>
      <c r="G30" s="126"/>
      <c r="H30" s="127">
        <f t="shared" si="12"/>
        <v>0</v>
      </c>
      <c r="I30" s="125"/>
      <c r="J30" s="126"/>
      <c r="K30" s="127">
        <f t="shared" si="13"/>
        <v>0</v>
      </c>
      <c r="L30" s="125"/>
      <c r="M30" s="126"/>
      <c r="N30" s="127">
        <f t="shared" si="14"/>
        <v>0</v>
      </c>
    </row>
    <row r="31" spans="1:14" s="116" customFormat="1">
      <c r="A31" s="111" t="s">
        <v>210</v>
      </c>
      <c r="B31" s="112"/>
      <c r="C31" s="113"/>
      <c r="D31" s="114"/>
      <c r="E31" s="115">
        <f>AVERAGE(E33:E34,E36:E37,E39:E40,E41,E42)</f>
        <v>0</v>
      </c>
      <c r="F31" s="113"/>
      <c r="G31" s="114"/>
      <c r="H31" s="115">
        <f>AVERAGE(H33:H34,H36:H37,H39:H40,H41,H42)</f>
        <v>0</v>
      </c>
      <c r="I31" s="113"/>
      <c r="J31" s="114"/>
      <c r="K31" s="115">
        <f>AVERAGE(K33:K34,K36:K37,K39:K40,K41,K42)</f>
        <v>0</v>
      </c>
      <c r="L31" s="113">
        <f>L32+L35+L38+L41+L42</f>
        <v>0</v>
      </c>
      <c r="M31" s="114">
        <f>M32+M35+M38+M41+M42</f>
        <v>0</v>
      </c>
      <c r="N31" s="115">
        <f>AVERAGE(N33:N34,N36:N37,N39:N40,N41,N42)</f>
        <v>0</v>
      </c>
    </row>
    <row r="32" spans="1:14" ht="27.6">
      <c r="A32" s="117" t="s">
        <v>211</v>
      </c>
      <c r="B32" s="118"/>
      <c r="C32" s="119"/>
      <c r="D32" s="120"/>
      <c r="E32" s="121"/>
      <c r="F32" s="119"/>
      <c r="G32" s="120"/>
      <c r="H32" s="121"/>
      <c r="I32" s="119"/>
      <c r="J32" s="120"/>
      <c r="K32" s="121"/>
      <c r="L32" s="119">
        <f>L33+L34</f>
        <v>0</v>
      </c>
      <c r="M32" s="120">
        <f>M33+M34</f>
        <v>0</v>
      </c>
      <c r="N32" s="121"/>
    </row>
    <row r="33" spans="1:14">
      <c r="A33" s="122" t="s">
        <v>193</v>
      </c>
      <c r="B33" s="118">
        <v>20</v>
      </c>
      <c r="C33" s="119"/>
      <c r="D33" s="120"/>
      <c r="E33" s="121">
        <f t="shared" ref="E33:H34" si="15">IF(C33=0,0,D33/C33)</f>
        <v>0</v>
      </c>
      <c r="F33" s="119"/>
      <c r="G33" s="120"/>
      <c r="H33" s="121">
        <f t="shared" si="15"/>
        <v>0</v>
      </c>
      <c r="I33" s="119"/>
      <c r="J33" s="120"/>
      <c r="K33" s="121">
        <f t="shared" ref="K33:K34" si="16">IF(I33=0,0,J33/I33)</f>
        <v>0</v>
      </c>
      <c r="L33" s="119"/>
      <c r="M33" s="120"/>
      <c r="N33" s="121">
        <f t="shared" ref="N33:N34" si="17">IF(L33=0,0,M33/L33)</f>
        <v>0</v>
      </c>
    </row>
    <row r="34" spans="1:14">
      <c r="A34" s="122" t="s">
        <v>212</v>
      </c>
      <c r="B34" s="118">
        <v>70</v>
      </c>
      <c r="C34" s="119"/>
      <c r="D34" s="120"/>
      <c r="E34" s="121">
        <f t="shared" si="15"/>
        <v>0</v>
      </c>
      <c r="F34" s="119"/>
      <c r="G34" s="120"/>
      <c r="H34" s="121">
        <f t="shared" si="15"/>
        <v>0</v>
      </c>
      <c r="I34" s="119"/>
      <c r="J34" s="120"/>
      <c r="K34" s="121">
        <f t="shared" si="16"/>
        <v>0</v>
      </c>
      <c r="L34" s="119"/>
      <c r="M34" s="120"/>
      <c r="N34" s="121">
        <f t="shared" si="17"/>
        <v>0</v>
      </c>
    </row>
    <row r="35" spans="1:14" ht="27.6">
      <c r="A35" s="117" t="s">
        <v>213</v>
      </c>
      <c r="B35" s="118"/>
      <c r="C35" s="119"/>
      <c r="D35" s="120"/>
      <c r="E35" s="121"/>
      <c r="F35" s="119"/>
      <c r="G35" s="120"/>
      <c r="H35" s="121"/>
      <c r="I35" s="119"/>
      <c r="J35" s="120"/>
      <c r="K35" s="121"/>
      <c r="L35" s="119">
        <f>L36+L37</f>
        <v>0</v>
      </c>
      <c r="M35" s="120">
        <f>M36+M37</f>
        <v>0</v>
      </c>
      <c r="N35" s="121"/>
    </row>
    <row r="36" spans="1:14">
      <c r="A36" s="122" t="s">
        <v>193</v>
      </c>
      <c r="B36" s="118">
        <v>30</v>
      </c>
      <c r="C36" s="119"/>
      <c r="D36" s="120"/>
      <c r="E36" s="121">
        <f t="shared" ref="E36:H37" si="18">IF(C36=0,0,D36/C36)</f>
        <v>0</v>
      </c>
      <c r="F36" s="119"/>
      <c r="G36" s="120"/>
      <c r="H36" s="121">
        <f t="shared" si="18"/>
        <v>0</v>
      </c>
      <c r="I36" s="119"/>
      <c r="J36" s="120"/>
      <c r="K36" s="121">
        <f t="shared" ref="K36:K37" si="19">IF(I36=0,0,J36/I36)</f>
        <v>0</v>
      </c>
      <c r="L36" s="119"/>
      <c r="M36" s="120"/>
      <c r="N36" s="121">
        <f t="shared" ref="N36:N37" si="20">IF(L36=0,0,M36/L36)</f>
        <v>0</v>
      </c>
    </row>
    <row r="37" spans="1:14">
      <c r="A37" s="122" t="s">
        <v>212</v>
      </c>
      <c r="B37" s="118">
        <v>150</v>
      </c>
      <c r="C37" s="119"/>
      <c r="D37" s="120"/>
      <c r="E37" s="121">
        <f t="shared" si="18"/>
        <v>0</v>
      </c>
      <c r="F37" s="119"/>
      <c r="G37" s="120"/>
      <c r="H37" s="121">
        <f t="shared" si="18"/>
        <v>0</v>
      </c>
      <c r="I37" s="119"/>
      <c r="J37" s="120"/>
      <c r="K37" s="121">
        <f t="shared" si="19"/>
        <v>0</v>
      </c>
      <c r="L37" s="119"/>
      <c r="M37" s="120"/>
      <c r="N37" s="121">
        <f t="shared" si="20"/>
        <v>0</v>
      </c>
    </row>
    <row r="38" spans="1:14">
      <c r="A38" s="117" t="s">
        <v>214</v>
      </c>
      <c r="B38" s="118"/>
      <c r="C38" s="119"/>
      <c r="D38" s="120"/>
      <c r="E38" s="121"/>
      <c r="F38" s="119"/>
      <c r="G38" s="120"/>
      <c r="H38" s="121"/>
      <c r="I38" s="119"/>
      <c r="J38" s="120"/>
      <c r="K38" s="121"/>
      <c r="L38" s="119">
        <f>L39+L40</f>
        <v>0</v>
      </c>
      <c r="M38" s="120">
        <f>M39+M40</f>
        <v>0</v>
      </c>
      <c r="N38" s="121"/>
    </row>
    <row r="39" spans="1:14">
      <c r="A39" s="122" t="s">
        <v>193</v>
      </c>
      <c r="B39" s="118">
        <v>50</v>
      </c>
      <c r="C39" s="119"/>
      <c r="D39" s="120"/>
      <c r="E39" s="121">
        <f t="shared" ref="E39:H43" si="21">IF(C39=0,0,D39/C39)</f>
        <v>0</v>
      </c>
      <c r="F39" s="119"/>
      <c r="G39" s="120"/>
      <c r="H39" s="121">
        <f t="shared" si="21"/>
        <v>0</v>
      </c>
      <c r="I39" s="119"/>
      <c r="J39" s="120"/>
      <c r="K39" s="121">
        <f t="shared" ref="K39:K43" si="22">IF(I39=0,0,J39/I39)</f>
        <v>0</v>
      </c>
      <c r="L39" s="119"/>
      <c r="M39" s="120"/>
      <c r="N39" s="121">
        <f t="shared" ref="N39:N43" si="23">IF(L39=0,0,M39/L39)</f>
        <v>0</v>
      </c>
    </row>
    <row r="40" spans="1:14">
      <c r="A40" s="122" t="s">
        <v>212</v>
      </c>
      <c r="B40" s="118">
        <v>100</v>
      </c>
      <c r="C40" s="119"/>
      <c r="D40" s="120"/>
      <c r="E40" s="121">
        <f t="shared" si="21"/>
        <v>0</v>
      </c>
      <c r="F40" s="119"/>
      <c r="G40" s="120"/>
      <c r="H40" s="121">
        <f t="shared" si="21"/>
        <v>0</v>
      </c>
      <c r="I40" s="119"/>
      <c r="J40" s="120"/>
      <c r="K40" s="121">
        <f t="shared" si="22"/>
        <v>0</v>
      </c>
      <c r="L40" s="119"/>
      <c r="M40" s="120"/>
      <c r="N40" s="121">
        <f t="shared" si="23"/>
        <v>0</v>
      </c>
    </row>
    <row r="41" spans="1:14" ht="27.6">
      <c r="A41" s="117" t="s">
        <v>215</v>
      </c>
      <c r="B41" s="118">
        <v>30</v>
      </c>
      <c r="C41" s="119"/>
      <c r="D41" s="120"/>
      <c r="E41" s="121">
        <f t="shared" si="21"/>
        <v>0</v>
      </c>
      <c r="F41" s="119"/>
      <c r="G41" s="120"/>
      <c r="H41" s="121">
        <f t="shared" si="21"/>
        <v>0</v>
      </c>
      <c r="I41" s="119"/>
      <c r="J41" s="120"/>
      <c r="K41" s="121">
        <f t="shared" si="22"/>
        <v>0</v>
      </c>
      <c r="L41" s="119"/>
      <c r="M41" s="120"/>
      <c r="N41" s="121">
        <f t="shared" si="23"/>
        <v>0</v>
      </c>
    </row>
    <row r="42" spans="1:14" ht="14.4" thickBot="1">
      <c r="A42" s="128" t="s">
        <v>216</v>
      </c>
      <c r="B42" s="124">
        <v>400</v>
      </c>
      <c r="C42" s="125"/>
      <c r="D42" s="126"/>
      <c r="E42" s="127">
        <f t="shared" si="21"/>
        <v>0</v>
      </c>
      <c r="F42" s="125"/>
      <c r="G42" s="126"/>
      <c r="H42" s="127">
        <f t="shared" si="21"/>
        <v>0</v>
      </c>
      <c r="I42" s="125"/>
      <c r="J42" s="126"/>
      <c r="K42" s="127">
        <f t="shared" si="22"/>
        <v>0</v>
      </c>
      <c r="L42" s="125"/>
      <c r="M42" s="126"/>
      <c r="N42" s="127">
        <f t="shared" si="23"/>
        <v>0</v>
      </c>
    </row>
    <row r="43" spans="1:14" s="116" customFormat="1" ht="14.4" thickBot="1">
      <c r="A43" s="129" t="s">
        <v>217</v>
      </c>
      <c r="B43" s="130">
        <v>50</v>
      </c>
      <c r="C43" s="131"/>
      <c r="D43" s="132"/>
      <c r="E43" s="133">
        <f t="shared" si="21"/>
        <v>0</v>
      </c>
      <c r="F43" s="131"/>
      <c r="G43" s="132"/>
      <c r="H43" s="133">
        <f t="shared" si="21"/>
        <v>0</v>
      </c>
      <c r="I43" s="131"/>
      <c r="J43" s="132"/>
      <c r="K43" s="133">
        <f t="shared" si="22"/>
        <v>0</v>
      </c>
      <c r="L43" s="131"/>
      <c r="M43" s="132"/>
      <c r="N43" s="133">
        <f t="shared" si="23"/>
        <v>0</v>
      </c>
    </row>
    <row r="45" spans="1:14" ht="47.25" customHeight="1">
      <c r="A45" s="164" t="s">
        <v>218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</row>
    <row r="46" spans="1:14" ht="45" customHeight="1">
      <c r="A46" s="164" t="s">
        <v>219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</row>
  </sheetData>
  <mergeCells count="11">
    <mergeCell ref="A45:N45"/>
    <mergeCell ref="A46:N46"/>
    <mergeCell ref="A1:N1"/>
    <mergeCell ref="M2:N2"/>
    <mergeCell ref="A3:N3"/>
    <mergeCell ref="A5:A6"/>
    <mergeCell ref="B5:B6"/>
    <mergeCell ref="C5:E5"/>
    <mergeCell ref="F5:H5"/>
    <mergeCell ref="I5:K5"/>
    <mergeCell ref="L5:N5"/>
  </mergeCells>
  <printOptions horizontalCentered="1"/>
  <pageMargins left="0" right="0" top="0" bottom="0" header="0" footer="0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="60" zoomScaleNormal="100" workbookViewId="0">
      <selection activeCell="C42" sqref="C42"/>
    </sheetView>
  </sheetViews>
  <sheetFormatPr defaultColWidth="9.109375" defaultRowHeight="13.8"/>
  <cols>
    <col min="1" max="1" width="45.44140625" style="109" customWidth="1"/>
    <col min="2" max="2" width="8.33203125" style="134" customWidth="1"/>
    <col min="3" max="3" width="8.44140625" style="109" customWidth="1"/>
    <col min="4" max="4" width="10.109375" style="109" customWidth="1"/>
    <col min="5" max="5" width="11.109375" style="109" customWidth="1"/>
    <col min="6" max="6" width="8.44140625" style="109" customWidth="1"/>
    <col min="7" max="7" width="10.109375" style="109" customWidth="1"/>
    <col min="8" max="8" width="11.109375" style="109" customWidth="1"/>
    <col min="9" max="9" width="8.44140625" style="109" customWidth="1"/>
    <col min="10" max="10" width="10.109375" style="109" customWidth="1"/>
    <col min="11" max="11" width="11.109375" style="109" customWidth="1"/>
    <col min="12" max="12" width="8.44140625" style="109" customWidth="1"/>
    <col min="13" max="13" width="10.109375" style="109" customWidth="1"/>
    <col min="14" max="14" width="11.109375" style="109" customWidth="1"/>
    <col min="15" max="16384" width="9.109375" style="109"/>
  </cols>
  <sheetData>
    <row r="1" spans="1:14">
      <c r="A1" s="139">
        <v>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7" customHeight="1">
      <c r="A2" s="1"/>
      <c r="B2" s="1"/>
      <c r="C2" s="1"/>
      <c r="M2" s="165" t="s">
        <v>220</v>
      </c>
      <c r="N2" s="165"/>
    </row>
    <row r="3" spans="1:14" ht="18.75" customHeight="1">
      <c r="A3" s="140" t="s">
        <v>221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4.4" thickBot="1">
      <c r="A4" s="1"/>
      <c r="B4" s="1"/>
      <c r="C4" s="1"/>
      <c r="D4" s="3"/>
    </row>
    <row r="5" spans="1:14" ht="53.25" customHeight="1" thickBot="1">
      <c r="A5" s="166"/>
      <c r="B5" s="167" t="s">
        <v>183</v>
      </c>
      <c r="C5" s="168" t="s">
        <v>184</v>
      </c>
      <c r="D5" s="168"/>
      <c r="E5" s="168"/>
      <c r="F5" s="168" t="s">
        <v>185</v>
      </c>
      <c r="G5" s="168"/>
      <c r="H5" s="168"/>
      <c r="I5" s="168" t="s">
        <v>186</v>
      </c>
      <c r="J5" s="168"/>
      <c r="K5" s="168"/>
      <c r="L5" s="168" t="s">
        <v>187</v>
      </c>
      <c r="M5" s="168"/>
      <c r="N5" s="168"/>
    </row>
    <row r="6" spans="1:14" ht="83.25" customHeight="1" thickBot="1">
      <c r="A6" s="166"/>
      <c r="B6" s="167"/>
      <c r="C6" s="110" t="s">
        <v>188</v>
      </c>
      <c r="D6" s="110" t="s">
        <v>189</v>
      </c>
      <c r="E6" s="110" t="s">
        <v>190</v>
      </c>
      <c r="F6" s="110" t="s">
        <v>188</v>
      </c>
      <c r="G6" s="110" t="s">
        <v>189</v>
      </c>
      <c r="H6" s="110" t="s">
        <v>190</v>
      </c>
      <c r="I6" s="110" t="s">
        <v>188</v>
      </c>
      <c r="J6" s="110" t="s">
        <v>189</v>
      </c>
      <c r="K6" s="110" t="s">
        <v>190</v>
      </c>
      <c r="L6" s="110" t="s">
        <v>188</v>
      </c>
      <c r="M6" s="110" t="s">
        <v>189</v>
      </c>
      <c r="N6" s="110" t="s">
        <v>190</v>
      </c>
    </row>
    <row r="7" spans="1:14" s="116" customFormat="1">
      <c r="A7" s="111" t="s">
        <v>191</v>
      </c>
      <c r="B7" s="112"/>
      <c r="C7" s="113"/>
      <c r="D7" s="114"/>
      <c r="E7" s="115">
        <f>AVERAGE(E9:E13,E15:E17,E19:E20,E22:E26,E27,E29:E30)</f>
        <v>0</v>
      </c>
      <c r="F7" s="113"/>
      <c r="G7" s="114"/>
      <c r="H7" s="115">
        <f>AVERAGE(H9:H13,H15:H17,H19:H20,H22:H26,H27,H29:H30)</f>
        <v>0</v>
      </c>
      <c r="I7" s="113"/>
      <c r="J7" s="114"/>
      <c r="K7" s="115">
        <f>AVERAGE(K9:K13,K15:K17,K19:K20,K22:K26,K27,K29:K30)</f>
        <v>0</v>
      </c>
      <c r="L7" s="113">
        <f>L8+L14+L18+L21+L27+L28</f>
        <v>0</v>
      </c>
      <c r="M7" s="114">
        <f>M8+M14+M18+M21+M27+M28</f>
        <v>0</v>
      </c>
      <c r="N7" s="115">
        <f>AVERAGE(N9:N13,N15:N17,N19:N20,N22:N26,N27,N29:N30)</f>
        <v>0</v>
      </c>
    </row>
    <row r="8" spans="1:14">
      <c r="A8" s="117" t="s">
        <v>192</v>
      </c>
      <c r="B8" s="118"/>
      <c r="C8" s="119"/>
      <c r="D8" s="120"/>
      <c r="E8" s="121">
        <f>IF(C8=0,0,D8/C8)</f>
        <v>0</v>
      </c>
      <c r="F8" s="119"/>
      <c r="G8" s="120"/>
      <c r="H8" s="121">
        <f>IF(F8=0,0,G8/F8)</f>
        <v>0</v>
      </c>
      <c r="I8" s="119"/>
      <c r="J8" s="120"/>
      <c r="K8" s="121">
        <f>IF(I8=0,0,J8/I8)</f>
        <v>0</v>
      </c>
      <c r="L8" s="119">
        <f>L9+L10+L11+L12</f>
        <v>0</v>
      </c>
      <c r="M8" s="120">
        <f>M9+M10+M11+M12</f>
        <v>0</v>
      </c>
      <c r="N8" s="121">
        <f>IF(L8=0,0,M8/L8)</f>
        <v>0</v>
      </c>
    </row>
    <row r="9" spans="1:14">
      <c r="A9" s="122" t="s">
        <v>193</v>
      </c>
      <c r="B9" s="118">
        <v>5</v>
      </c>
      <c r="C9" s="119"/>
      <c r="D9" s="120"/>
      <c r="E9" s="121">
        <f t="shared" ref="E9:E13" si="0">IF(C9=0,0,D9/C9)</f>
        <v>0</v>
      </c>
      <c r="F9" s="119"/>
      <c r="G9" s="120"/>
      <c r="H9" s="121">
        <f t="shared" ref="H9:H13" si="1">IF(F9=0,0,G9/F9)</f>
        <v>0</v>
      </c>
      <c r="I9" s="119"/>
      <c r="J9" s="120"/>
      <c r="K9" s="121">
        <f t="shared" ref="K9:K13" si="2">IF(I9=0,0,J9/I9)</f>
        <v>0</v>
      </c>
      <c r="L9" s="119"/>
      <c r="M9" s="120"/>
      <c r="N9" s="121">
        <f t="shared" ref="N9:N13" si="3">IF(L9=0,0,M9/L9)</f>
        <v>0</v>
      </c>
    </row>
    <row r="10" spans="1:14" ht="27.6">
      <c r="A10" s="122" t="s">
        <v>194</v>
      </c>
      <c r="B10" s="118">
        <v>7</v>
      </c>
      <c r="C10" s="119"/>
      <c r="D10" s="120"/>
      <c r="E10" s="121">
        <f t="shared" si="0"/>
        <v>0</v>
      </c>
      <c r="F10" s="119"/>
      <c r="G10" s="120"/>
      <c r="H10" s="121">
        <f t="shared" si="1"/>
        <v>0</v>
      </c>
      <c r="I10" s="119"/>
      <c r="J10" s="120"/>
      <c r="K10" s="121">
        <f t="shared" si="2"/>
        <v>0</v>
      </c>
      <c r="L10" s="119"/>
      <c r="M10" s="120"/>
      <c r="N10" s="121">
        <f t="shared" si="3"/>
        <v>0</v>
      </c>
    </row>
    <row r="11" spans="1:14" ht="27.6">
      <c r="A11" s="122" t="s">
        <v>195</v>
      </c>
      <c r="B11" s="118">
        <v>25</v>
      </c>
      <c r="C11" s="119"/>
      <c r="D11" s="120"/>
      <c r="E11" s="121">
        <f t="shared" si="0"/>
        <v>0</v>
      </c>
      <c r="F11" s="119"/>
      <c r="G11" s="120"/>
      <c r="H11" s="121">
        <f t="shared" si="1"/>
        <v>0</v>
      </c>
      <c r="I11" s="119"/>
      <c r="J11" s="120"/>
      <c r="K11" s="121">
        <f t="shared" si="2"/>
        <v>0</v>
      </c>
      <c r="L11" s="119"/>
      <c r="M11" s="120"/>
      <c r="N11" s="121">
        <f t="shared" si="3"/>
        <v>0</v>
      </c>
    </row>
    <row r="12" spans="1:14" ht="27.6">
      <c r="A12" s="122" t="s">
        <v>196</v>
      </c>
      <c r="B12" s="118">
        <v>75</v>
      </c>
      <c r="C12" s="119"/>
      <c r="D12" s="120"/>
      <c r="E12" s="121">
        <f t="shared" si="0"/>
        <v>0</v>
      </c>
      <c r="F12" s="119"/>
      <c r="G12" s="120"/>
      <c r="H12" s="121">
        <f t="shared" si="1"/>
        <v>0</v>
      </c>
      <c r="I12" s="119"/>
      <c r="J12" s="120"/>
      <c r="K12" s="121">
        <f t="shared" si="2"/>
        <v>0</v>
      </c>
      <c r="L12" s="119"/>
      <c r="M12" s="120"/>
      <c r="N12" s="121">
        <f t="shared" si="3"/>
        <v>0</v>
      </c>
    </row>
    <row r="13" spans="1:14">
      <c r="A13" s="122" t="s">
        <v>197</v>
      </c>
      <c r="B13" s="118">
        <v>100</v>
      </c>
      <c r="C13" s="119"/>
      <c r="D13" s="120"/>
      <c r="E13" s="121">
        <f t="shared" si="0"/>
        <v>0</v>
      </c>
      <c r="F13" s="119"/>
      <c r="G13" s="120"/>
      <c r="H13" s="121">
        <f t="shared" si="1"/>
        <v>0</v>
      </c>
      <c r="I13" s="119"/>
      <c r="J13" s="120"/>
      <c r="K13" s="121">
        <f t="shared" si="2"/>
        <v>0</v>
      </c>
      <c r="L13" s="119"/>
      <c r="M13" s="120"/>
      <c r="N13" s="121">
        <f t="shared" si="3"/>
        <v>0</v>
      </c>
    </row>
    <row r="14" spans="1:14" ht="27.6">
      <c r="A14" s="117" t="s">
        <v>198</v>
      </c>
      <c r="B14" s="118"/>
      <c r="C14" s="119"/>
      <c r="D14" s="120"/>
      <c r="E14" s="121"/>
      <c r="F14" s="119"/>
      <c r="G14" s="120"/>
      <c r="H14" s="121"/>
      <c r="I14" s="119"/>
      <c r="J14" s="120"/>
      <c r="K14" s="121"/>
      <c r="L14" s="119">
        <f>L15+L16+L17</f>
        <v>0</v>
      </c>
      <c r="M14" s="120">
        <f>M15+M16+M17</f>
        <v>0</v>
      </c>
      <c r="N14" s="121"/>
    </row>
    <row r="15" spans="1:14">
      <c r="A15" s="122" t="s">
        <v>199</v>
      </c>
      <c r="B15" s="118">
        <v>2</v>
      </c>
      <c r="C15" s="119"/>
      <c r="D15" s="120"/>
      <c r="E15" s="121">
        <f t="shared" ref="E15:E17" si="4">IF(C15=0,0,D15/C15)</f>
        <v>0</v>
      </c>
      <c r="F15" s="119"/>
      <c r="G15" s="120"/>
      <c r="H15" s="121">
        <f t="shared" ref="H15:H17" si="5">IF(F15=0,0,G15/F15)</f>
        <v>0</v>
      </c>
      <c r="I15" s="119"/>
      <c r="J15" s="120"/>
      <c r="K15" s="121">
        <f t="shared" ref="K15:K17" si="6">IF(I15=0,0,J15/I15)</f>
        <v>0</v>
      </c>
      <c r="L15" s="119"/>
      <c r="M15" s="120"/>
      <c r="N15" s="121">
        <f t="shared" ref="N15:N17" si="7">IF(L15=0,0,M15/L15)</f>
        <v>0</v>
      </c>
    </row>
    <row r="16" spans="1:14" ht="27.6">
      <c r="A16" s="122" t="s">
        <v>200</v>
      </c>
      <c r="B16" s="118">
        <v>4</v>
      </c>
      <c r="C16" s="119"/>
      <c r="D16" s="120"/>
      <c r="E16" s="121">
        <f t="shared" si="4"/>
        <v>0</v>
      </c>
      <c r="F16" s="119"/>
      <c r="G16" s="120"/>
      <c r="H16" s="121">
        <f t="shared" si="5"/>
        <v>0</v>
      </c>
      <c r="I16" s="119"/>
      <c r="J16" s="120"/>
      <c r="K16" s="121">
        <f t="shared" si="6"/>
        <v>0</v>
      </c>
      <c r="L16" s="119"/>
      <c r="M16" s="120"/>
      <c r="N16" s="121">
        <f t="shared" si="7"/>
        <v>0</v>
      </c>
    </row>
    <row r="17" spans="1:14">
      <c r="A17" s="122" t="s">
        <v>201</v>
      </c>
      <c r="B17" s="118">
        <v>10</v>
      </c>
      <c r="C17" s="119"/>
      <c r="D17" s="120"/>
      <c r="E17" s="121">
        <f t="shared" si="4"/>
        <v>0</v>
      </c>
      <c r="F17" s="119"/>
      <c r="G17" s="120"/>
      <c r="H17" s="121">
        <f t="shared" si="5"/>
        <v>0</v>
      </c>
      <c r="I17" s="119"/>
      <c r="J17" s="120"/>
      <c r="K17" s="121">
        <f t="shared" si="6"/>
        <v>0</v>
      </c>
      <c r="L17" s="119"/>
      <c r="M17" s="120"/>
      <c r="N17" s="121">
        <f t="shared" si="7"/>
        <v>0</v>
      </c>
    </row>
    <row r="18" spans="1:14">
      <c r="A18" s="117" t="s">
        <v>202</v>
      </c>
      <c r="B18" s="118"/>
      <c r="C18" s="119"/>
      <c r="D18" s="120"/>
      <c r="E18" s="121"/>
      <c r="F18" s="119"/>
      <c r="G18" s="120"/>
      <c r="H18" s="121"/>
      <c r="I18" s="119"/>
      <c r="J18" s="120"/>
      <c r="K18" s="121"/>
      <c r="L18" s="119">
        <f>L19+L20</f>
        <v>0</v>
      </c>
      <c r="M18" s="120">
        <f>M19+M20</f>
        <v>0</v>
      </c>
      <c r="N18" s="121"/>
    </row>
    <row r="19" spans="1:14">
      <c r="A19" s="122" t="s">
        <v>203</v>
      </c>
      <c r="B19" s="118">
        <v>9</v>
      </c>
      <c r="C19" s="119"/>
      <c r="D19" s="120"/>
      <c r="E19" s="121">
        <f t="shared" ref="E19:E20" si="8">IF(C19=0,0,D19/C19)</f>
        <v>0</v>
      </c>
      <c r="F19" s="119"/>
      <c r="G19" s="120"/>
      <c r="H19" s="121">
        <f t="shared" ref="H19:H20" si="9">IF(F19=0,0,G19/F19)</f>
        <v>0</v>
      </c>
      <c r="I19" s="119"/>
      <c r="J19" s="120"/>
      <c r="K19" s="121">
        <f t="shared" ref="K19:K20" si="10">IF(I19=0,0,J19/I19)</f>
        <v>0</v>
      </c>
      <c r="L19" s="119"/>
      <c r="M19" s="120"/>
      <c r="N19" s="121">
        <f t="shared" ref="N19:N20" si="11">IF(L19=0,0,M19/L19)</f>
        <v>0</v>
      </c>
    </row>
    <row r="20" spans="1:14">
      <c r="A20" s="122" t="s">
        <v>204</v>
      </c>
      <c r="B20" s="118">
        <v>18</v>
      </c>
      <c r="C20" s="119"/>
      <c r="D20" s="120"/>
      <c r="E20" s="121">
        <f t="shared" si="8"/>
        <v>0</v>
      </c>
      <c r="F20" s="119"/>
      <c r="G20" s="120"/>
      <c r="H20" s="121">
        <f t="shared" si="9"/>
        <v>0</v>
      </c>
      <c r="I20" s="119"/>
      <c r="J20" s="120"/>
      <c r="K20" s="121">
        <f t="shared" si="10"/>
        <v>0</v>
      </c>
      <c r="L20" s="119"/>
      <c r="M20" s="120"/>
      <c r="N20" s="121">
        <f t="shared" si="11"/>
        <v>0</v>
      </c>
    </row>
    <row r="21" spans="1:14">
      <c r="A21" s="117" t="s">
        <v>205</v>
      </c>
      <c r="B21" s="118"/>
      <c r="C21" s="119"/>
      <c r="D21" s="120"/>
      <c r="E21" s="121"/>
      <c r="F21" s="119"/>
      <c r="G21" s="120"/>
      <c r="H21" s="121"/>
      <c r="I21" s="119"/>
      <c r="J21" s="120"/>
      <c r="K21" s="121"/>
      <c r="L21" s="119">
        <f>L22+L23+L24+L25+L26</f>
        <v>0</v>
      </c>
      <c r="M21" s="120">
        <f>M22+M23+M24+M25+M26</f>
        <v>0</v>
      </c>
      <c r="N21" s="121"/>
    </row>
    <row r="22" spans="1:14">
      <c r="A22" s="122" t="s">
        <v>193</v>
      </c>
      <c r="B22" s="118">
        <v>12</v>
      </c>
      <c r="C22" s="119"/>
      <c r="D22" s="120"/>
      <c r="E22" s="121">
        <f t="shared" ref="E22:E27" si="12">IF(C22=0,0,D22/C22)</f>
        <v>0</v>
      </c>
      <c r="F22" s="119"/>
      <c r="G22" s="120"/>
      <c r="H22" s="121">
        <f t="shared" ref="H22:H27" si="13">IF(F22=0,0,G22/F22)</f>
        <v>0</v>
      </c>
      <c r="I22" s="119"/>
      <c r="J22" s="120"/>
      <c r="K22" s="121">
        <f t="shared" ref="K22:K27" si="14">IF(I22=0,0,J22/I22)</f>
        <v>0</v>
      </c>
      <c r="L22" s="119"/>
      <c r="M22" s="120"/>
      <c r="N22" s="121">
        <f t="shared" ref="N22:N27" si="15">IF(L22=0,0,M22/L22)</f>
        <v>0</v>
      </c>
    </row>
    <row r="23" spans="1:14" ht="27.6">
      <c r="A23" s="122" t="s">
        <v>194</v>
      </c>
      <c r="B23" s="118">
        <v>20</v>
      </c>
      <c r="C23" s="119"/>
      <c r="D23" s="120"/>
      <c r="E23" s="121">
        <f t="shared" si="12"/>
        <v>0</v>
      </c>
      <c r="F23" s="119"/>
      <c r="G23" s="120"/>
      <c r="H23" s="121">
        <f t="shared" si="13"/>
        <v>0</v>
      </c>
      <c r="I23" s="119"/>
      <c r="J23" s="120"/>
      <c r="K23" s="121">
        <f t="shared" si="14"/>
        <v>0</v>
      </c>
      <c r="L23" s="119"/>
      <c r="M23" s="120"/>
      <c r="N23" s="121">
        <f t="shared" si="15"/>
        <v>0</v>
      </c>
    </row>
    <row r="24" spans="1:14" ht="27.6">
      <c r="A24" s="122" t="s">
        <v>195</v>
      </c>
      <c r="B24" s="118">
        <v>25</v>
      </c>
      <c r="C24" s="119"/>
      <c r="D24" s="120"/>
      <c r="E24" s="121">
        <f t="shared" si="12"/>
        <v>0</v>
      </c>
      <c r="F24" s="119"/>
      <c r="G24" s="120"/>
      <c r="H24" s="121">
        <f t="shared" si="13"/>
        <v>0</v>
      </c>
      <c r="I24" s="119"/>
      <c r="J24" s="120"/>
      <c r="K24" s="121">
        <f t="shared" si="14"/>
        <v>0</v>
      </c>
      <c r="L24" s="119"/>
      <c r="M24" s="120"/>
      <c r="N24" s="121">
        <f t="shared" si="15"/>
        <v>0</v>
      </c>
    </row>
    <row r="25" spans="1:14" ht="27.6">
      <c r="A25" s="122" t="s">
        <v>196</v>
      </c>
      <c r="B25" s="118">
        <v>30</v>
      </c>
      <c r="C25" s="119"/>
      <c r="D25" s="120"/>
      <c r="E25" s="121">
        <f t="shared" si="12"/>
        <v>0</v>
      </c>
      <c r="F25" s="119"/>
      <c r="G25" s="120"/>
      <c r="H25" s="121">
        <f t="shared" si="13"/>
        <v>0</v>
      </c>
      <c r="I25" s="119"/>
      <c r="J25" s="120"/>
      <c r="K25" s="121">
        <f t="shared" si="14"/>
        <v>0</v>
      </c>
      <c r="L25" s="119"/>
      <c r="M25" s="120"/>
      <c r="N25" s="121">
        <f t="shared" si="15"/>
        <v>0</v>
      </c>
    </row>
    <row r="26" spans="1:14">
      <c r="A26" s="122" t="s">
        <v>197</v>
      </c>
      <c r="B26" s="118">
        <v>40</v>
      </c>
      <c r="C26" s="119"/>
      <c r="D26" s="120"/>
      <c r="E26" s="121">
        <f t="shared" si="12"/>
        <v>0</v>
      </c>
      <c r="F26" s="119"/>
      <c r="G26" s="120"/>
      <c r="H26" s="121">
        <f t="shared" si="13"/>
        <v>0</v>
      </c>
      <c r="I26" s="119"/>
      <c r="J26" s="120"/>
      <c r="K26" s="121">
        <f t="shared" si="14"/>
        <v>0</v>
      </c>
      <c r="L26" s="119"/>
      <c r="M26" s="120"/>
      <c r="N26" s="121">
        <f t="shared" si="15"/>
        <v>0</v>
      </c>
    </row>
    <row r="27" spans="1:14" ht="41.4">
      <c r="A27" s="117" t="s">
        <v>206</v>
      </c>
      <c r="B27" s="118">
        <v>5</v>
      </c>
      <c r="C27" s="119"/>
      <c r="D27" s="120"/>
      <c r="E27" s="121">
        <f t="shared" si="12"/>
        <v>0</v>
      </c>
      <c r="F27" s="119"/>
      <c r="G27" s="120"/>
      <c r="H27" s="121">
        <f t="shared" si="13"/>
        <v>0</v>
      </c>
      <c r="I27" s="119"/>
      <c r="J27" s="120"/>
      <c r="K27" s="121">
        <f t="shared" si="14"/>
        <v>0</v>
      </c>
      <c r="L27" s="119"/>
      <c r="M27" s="120"/>
      <c r="N27" s="121">
        <f t="shared" si="15"/>
        <v>0</v>
      </c>
    </row>
    <row r="28" spans="1:14">
      <c r="A28" s="117" t="s">
        <v>207</v>
      </c>
      <c r="B28" s="118"/>
      <c r="C28" s="119"/>
      <c r="D28" s="120"/>
      <c r="E28" s="121"/>
      <c r="F28" s="119"/>
      <c r="G28" s="120"/>
      <c r="H28" s="121"/>
      <c r="I28" s="119"/>
      <c r="J28" s="120"/>
      <c r="K28" s="121"/>
      <c r="L28" s="119">
        <f>L29+L30</f>
        <v>0</v>
      </c>
      <c r="M28" s="120">
        <f>M29+M30</f>
        <v>0</v>
      </c>
      <c r="N28" s="121"/>
    </row>
    <row r="29" spans="1:14">
      <c r="A29" s="122" t="s">
        <v>208</v>
      </c>
      <c r="B29" s="118">
        <v>25</v>
      </c>
      <c r="C29" s="119"/>
      <c r="D29" s="120"/>
      <c r="E29" s="121">
        <f t="shared" ref="E29:E30" si="16">IF(C29=0,0,D29/C29)</f>
        <v>0</v>
      </c>
      <c r="F29" s="119"/>
      <c r="G29" s="120"/>
      <c r="H29" s="121">
        <f t="shared" ref="H29:H30" si="17">IF(F29=0,0,G29/F29)</f>
        <v>0</v>
      </c>
      <c r="I29" s="119"/>
      <c r="J29" s="120"/>
      <c r="K29" s="121">
        <f t="shared" ref="K29:K30" si="18">IF(I29=0,0,J29/I29)</f>
        <v>0</v>
      </c>
      <c r="L29" s="119"/>
      <c r="M29" s="120"/>
      <c r="N29" s="121">
        <f t="shared" ref="N29:N30" si="19">IF(L29=0,0,M29/L29)</f>
        <v>0</v>
      </c>
    </row>
    <row r="30" spans="1:14" ht="14.4" thickBot="1">
      <c r="A30" s="123" t="s">
        <v>209</v>
      </c>
      <c r="B30" s="124">
        <v>50</v>
      </c>
      <c r="C30" s="125"/>
      <c r="D30" s="126"/>
      <c r="E30" s="127">
        <f t="shared" si="16"/>
        <v>0</v>
      </c>
      <c r="F30" s="125"/>
      <c r="G30" s="126"/>
      <c r="H30" s="127">
        <f t="shared" si="17"/>
        <v>0</v>
      </c>
      <c r="I30" s="125"/>
      <c r="J30" s="126"/>
      <c r="K30" s="127">
        <f t="shared" si="18"/>
        <v>0</v>
      </c>
      <c r="L30" s="125"/>
      <c r="M30" s="126"/>
      <c r="N30" s="127">
        <f t="shared" si="19"/>
        <v>0</v>
      </c>
    </row>
    <row r="31" spans="1:14" s="116" customFormat="1">
      <c r="A31" s="111" t="s">
        <v>210</v>
      </c>
      <c r="B31" s="112"/>
      <c r="C31" s="113"/>
      <c r="D31" s="114"/>
      <c r="E31" s="115">
        <f>AVERAGE(E33:E34,E36:E37,E39:E40,E41,E42)</f>
        <v>0</v>
      </c>
      <c r="F31" s="113"/>
      <c r="G31" s="114"/>
      <c r="H31" s="115">
        <f>AVERAGE(H33:H34,H36:H37,H39:H40,H41,H42)</f>
        <v>0</v>
      </c>
      <c r="I31" s="113"/>
      <c r="J31" s="114"/>
      <c r="K31" s="115">
        <f>AVERAGE(K33:K34,K36:K37,K39:K40,K41,K42)</f>
        <v>0</v>
      </c>
      <c r="L31" s="113">
        <f>L32+L35+L38+L41+L42</f>
        <v>0</v>
      </c>
      <c r="M31" s="114">
        <f>M32+M35+M38+M41+M42</f>
        <v>0</v>
      </c>
      <c r="N31" s="115">
        <f>AVERAGE(N33:N34,N36:N37,N39:N40,N41,N42)</f>
        <v>0</v>
      </c>
    </row>
    <row r="32" spans="1:14" ht="27.6">
      <c r="A32" s="117" t="s">
        <v>211</v>
      </c>
      <c r="B32" s="118"/>
      <c r="C32" s="119"/>
      <c r="D32" s="120"/>
      <c r="E32" s="121"/>
      <c r="F32" s="119"/>
      <c r="G32" s="120"/>
      <c r="H32" s="121"/>
      <c r="I32" s="119"/>
      <c r="J32" s="120"/>
      <c r="K32" s="121"/>
      <c r="L32" s="119">
        <f>L33+L34</f>
        <v>0</v>
      </c>
      <c r="M32" s="120">
        <f>M33+M34</f>
        <v>0</v>
      </c>
      <c r="N32" s="121"/>
    </row>
    <row r="33" spans="1:14">
      <c r="A33" s="122" t="s">
        <v>193</v>
      </c>
      <c r="B33" s="118">
        <v>20</v>
      </c>
      <c r="C33" s="119"/>
      <c r="D33" s="120"/>
      <c r="E33" s="121">
        <f t="shared" ref="E33:E34" si="20">IF(C33=0,0,D33/C33)</f>
        <v>0</v>
      </c>
      <c r="F33" s="119"/>
      <c r="G33" s="120"/>
      <c r="H33" s="121">
        <f t="shared" ref="H33:H34" si="21">IF(F33=0,0,G33/F33)</f>
        <v>0</v>
      </c>
      <c r="I33" s="119"/>
      <c r="J33" s="120"/>
      <c r="K33" s="121">
        <f t="shared" ref="K33:K34" si="22">IF(I33=0,0,J33/I33)</f>
        <v>0</v>
      </c>
      <c r="L33" s="119"/>
      <c r="M33" s="120"/>
      <c r="N33" s="121">
        <f t="shared" ref="N33:N34" si="23">IF(L33=0,0,M33/L33)</f>
        <v>0</v>
      </c>
    </row>
    <row r="34" spans="1:14">
      <c r="A34" s="122" t="s">
        <v>212</v>
      </c>
      <c r="B34" s="118">
        <v>70</v>
      </c>
      <c r="C34" s="119"/>
      <c r="D34" s="120"/>
      <c r="E34" s="121">
        <f t="shared" si="20"/>
        <v>0</v>
      </c>
      <c r="F34" s="119"/>
      <c r="G34" s="120"/>
      <c r="H34" s="121">
        <f t="shared" si="21"/>
        <v>0</v>
      </c>
      <c r="I34" s="119"/>
      <c r="J34" s="120"/>
      <c r="K34" s="121">
        <f t="shared" si="22"/>
        <v>0</v>
      </c>
      <c r="L34" s="119"/>
      <c r="M34" s="120"/>
      <c r="N34" s="121">
        <f t="shared" si="23"/>
        <v>0</v>
      </c>
    </row>
    <row r="35" spans="1:14" ht="27.6">
      <c r="A35" s="117" t="s">
        <v>213</v>
      </c>
      <c r="B35" s="118"/>
      <c r="C35" s="119"/>
      <c r="D35" s="120"/>
      <c r="E35" s="121"/>
      <c r="F35" s="119"/>
      <c r="G35" s="120"/>
      <c r="H35" s="121"/>
      <c r="I35" s="119"/>
      <c r="J35" s="120"/>
      <c r="K35" s="121"/>
      <c r="L35" s="119">
        <f>L36+L37</f>
        <v>0</v>
      </c>
      <c r="M35" s="120">
        <f>M36+M37</f>
        <v>0</v>
      </c>
      <c r="N35" s="121"/>
    </row>
    <row r="36" spans="1:14">
      <c r="A36" s="122" t="s">
        <v>193</v>
      </c>
      <c r="B36" s="118">
        <v>30</v>
      </c>
      <c r="C36" s="119"/>
      <c r="D36" s="120"/>
      <c r="E36" s="121">
        <f t="shared" ref="E36:E37" si="24">IF(C36=0,0,D36/C36)</f>
        <v>0</v>
      </c>
      <c r="F36" s="119"/>
      <c r="G36" s="120"/>
      <c r="H36" s="121">
        <f t="shared" ref="H36:H37" si="25">IF(F36=0,0,G36/F36)</f>
        <v>0</v>
      </c>
      <c r="I36" s="119"/>
      <c r="J36" s="120"/>
      <c r="K36" s="121">
        <f t="shared" ref="K36:K37" si="26">IF(I36=0,0,J36/I36)</f>
        <v>0</v>
      </c>
      <c r="L36" s="119"/>
      <c r="M36" s="120"/>
      <c r="N36" s="121">
        <f t="shared" ref="N36:N37" si="27">IF(L36=0,0,M36/L36)</f>
        <v>0</v>
      </c>
    </row>
    <row r="37" spans="1:14">
      <c r="A37" s="122" t="s">
        <v>212</v>
      </c>
      <c r="B37" s="118">
        <v>150</v>
      </c>
      <c r="C37" s="119"/>
      <c r="D37" s="120"/>
      <c r="E37" s="121">
        <f t="shared" si="24"/>
        <v>0</v>
      </c>
      <c r="F37" s="119"/>
      <c r="G37" s="120"/>
      <c r="H37" s="121">
        <f t="shared" si="25"/>
        <v>0</v>
      </c>
      <c r="I37" s="119"/>
      <c r="J37" s="120"/>
      <c r="K37" s="121">
        <f t="shared" si="26"/>
        <v>0</v>
      </c>
      <c r="L37" s="119"/>
      <c r="M37" s="120"/>
      <c r="N37" s="121">
        <f t="shared" si="27"/>
        <v>0</v>
      </c>
    </row>
    <row r="38" spans="1:14">
      <c r="A38" s="117" t="s">
        <v>214</v>
      </c>
      <c r="B38" s="118"/>
      <c r="C38" s="119"/>
      <c r="D38" s="120"/>
      <c r="E38" s="121"/>
      <c r="F38" s="119"/>
      <c r="G38" s="120"/>
      <c r="H38" s="121"/>
      <c r="I38" s="119"/>
      <c r="J38" s="120"/>
      <c r="K38" s="121"/>
      <c r="L38" s="119">
        <f>L39+L40</f>
        <v>0</v>
      </c>
      <c r="M38" s="120">
        <f>M39+M40</f>
        <v>0</v>
      </c>
      <c r="N38" s="121"/>
    </row>
    <row r="39" spans="1:14">
      <c r="A39" s="122" t="s">
        <v>193</v>
      </c>
      <c r="B39" s="118">
        <v>50</v>
      </c>
      <c r="C39" s="119"/>
      <c r="D39" s="120"/>
      <c r="E39" s="121">
        <f t="shared" ref="E39:E43" si="28">IF(C39=0,0,D39/C39)</f>
        <v>0</v>
      </c>
      <c r="F39" s="119"/>
      <c r="G39" s="120"/>
      <c r="H39" s="121">
        <f t="shared" ref="H39:H43" si="29">IF(F39=0,0,G39/F39)</f>
        <v>0</v>
      </c>
      <c r="I39" s="119"/>
      <c r="J39" s="120"/>
      <c r="K39" s="121">
        <f t="shared" ref="K39:K43" si="30">IF(I39=0,0,J39/I39)</f>
        <v>0</v>
      </c>
      <c r="L39" s="119"/>
      <c r="M39" s="120"/>
      <c r="N39" s="121">
        <f t="shared" ref="N39:N43" si="31">IF(L39=0,0,M39/L39)</f>
        <v>0</v>
      </c>
    </row>
    <row r="40" spans="1:14">
      <c r="A40" s="122" t="s">
        <v>212</v>
      </c>
      <c r="B40" s="118">
        <v>100</v>
      </c>
      <c r="C40" s="119"/>
      <c r="D40" s="120"/>
      <c r="E40" s="121">
        <f t="shared" si="28"/>
        <v>0</v>
      </c>
      <c r="F40" s="119"/>
      <c r="G40" s="120"/>
      <c r="H40" s="121">
        <f t="shared" si="29"/>
        <v>0</v>
      </c>
      <c r="I40" s="119"/>
      <c r="J40" s="120"/>
      <c r="K40" s="121">
        <f t="shared" si="30"/>
        <v>0</v>
      </c>
      <c r="L40" s="119"/>
      <c r="M40" s="120"/>
      <c r="N40" s="121">
        <f t="shared" si="31"/>
        <v>0</v>
      </c>
    </row>
    <row r="41" spans="1:14" ht="27.6">
      <c r="A41" s="117" t="s">
        <v>215</v>
      </c>
      <c r="B41" s="118">
        <v>30</v>
      </c>
      <c r="C41" s="119"/>
      <c r="D41" s="120"/>
      <c r="E41" s="121">
        <f t="shared" si="28"/>
        <v>0</v>
      </c>
      <c r="F41" s="119"/>
      <c r="G41" s="120"/>
      <c r="H41" s="121">
        <f t="shared" si="29"/>
        <v>0</v>
      </c>
      <c r="I41" s="119"/>
      <c r="J41" s="120"/>
      <c r="K41" s="121">
        <f t="shared" si="30"/>
        <v>0</v>
      </c>
      <c r="L41" s="119"/>
      <c r="M41" s="120"/>
      <c r="N41" s="121">
        <f t="shared" si="31"/>
        <v>0</v>
      </c>
    </row>
    <row r="42" spans="1:14" ht="14.4" thickBot="1">
      <c r="A42" s="128" t="s">
        <v>216</v>
      </c>
      <c r="B42" s="124">
        <v>400</v>
      </c>
      <c r="C42" s="125"/>
      <c r="D42" s="126"/>
      <c r="E42" s="127">
        <f t="shared" si="28"/>
        <v>0</v>
      </c>
      <c r="F42" s="125"/>
      <c r="G42" s="126"/>
      <c r="H42" s="127">
        <f t="shared" si="29"/>
        <v>0</v>
      </c>
      <c r="I42" s="125"/>
      <c r="J42" s="126"/>
      <c r="K42" s="127">
        <f t="shared" si="30"/>
        <v>0</v>
      </c>
      <c r="L42" s="125"/>
      <c r="M42" s="126"/>
      <c r="N42" s="127">
        <f t="shared" si="31"/>
        <v>0</v>
      </c>
    </row>
    <row r="43" spans="1:14" s="116" customFormat="1" ht="14.4" thickBot="1">
      <c r="A43" s="129" t="s">
        <v>217</v>
      </c>
      <c r="B43" s="130">
        <v>50</v>
      </c>
      <c r="C43" s="131"/>
      <c r="D43" s="132"/>
      <c r="E43" s="133">
        <f t="shared" si="28"/>
        <v>0</v>
      </c>
      <c r="F43" s="131"/>
      <c r="G43" s="132"/>
      <c r="H43" s="133">
        <f t="shared" si="29"/>
        <v>0</v>
      </c>
      <c r="I43" s="131"/>
      <c r="J43" s="132"/>
      <c r="K43" s="133">
        <f t="shared" si="30"/>
        <v>0</v>
      </c>
      <c r="L43" s="131"/>
      <c r="M43" s="132"/>
      <c r="N43" s="133">
        <f t="shared" si="31"/>
        <v>0</v>
      </c>
    </row>
    <row r="45" spans="1:14" ht="39.75" customHeight="1">
      <c r="A45" s="164" t="s">
        <v>218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</row>
    <row r="46" spans="1:14" ht="39.75" customHeight="1">
      <c r="A46" s="164" t="s">
        <v>219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</row>
  </sheetData>
  <mergeCells count="11">
    <mergeCell ref="A45:N45"/>
    <mergeCell ref="A46:N46"/>
    <mergeCell ref="A1:N1"/>
    <mergeCell ref="M2:N2"/>
    <mergeCell ref="A3:N3"/>
    <mergeCell ref="A5:A6"/>
    <mergeCell ref="B5:B6"/>
    <mergeCell ref="C5:E5"/>
    <mergeCell ref="F5:H5"/>
    <mergeCell ref="I5:K5"/>
    <mergeCell ref="L5:N5"/>
  </mergeCells>
  <printOptions horizontalCentered="1"/>
  <pageMargins left="0" right="0" top="0" bottom="0" header="0" footer="0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XFD1048576"/>
    </sheetView>
  </sheetViews>
  <sheetFormatPr defaultColWidth="9.109375" defaultRowHeight="13.8"/>
  <cols>
    <col min="1" max="1" width="54.5546875" style="1" customWidth="1"/>
    <col min="2" max="2" width="16.6640625" style="1" customWidth="1"/>
    <col min="3" max="16384" width="9.109375" style="1"/>
  </cols>
  <sheetData>
    <row r="1" spans="1:4">
      <c r="A1" s="139">
        <v>89</v>
      </c>
      <c r="B1" s="139"/>
    </row>
    <row r="2" spans="1:4" ht="26.4">
      <c r="B2" s="2" t="s">
        <v>222</v>
      </c>
    </row>
    <row r="3" spans="1:4" ht="17.399999999999999">
      <c r="A3" s="140" t="s">
        <v>223</v>
      </c>
      <c r="B3" s="140"/>
    </row>
    <row r="4" spans="1:4">
      <c r="B4" s="3" t="s">
        <v>1</v>
      </c>
    </row>
    <row r="5" spans="1:4" ht="27.6">
      <c r="A5" s="4" t="s">
        <v>2</v>
      </c>
      <c r="B5" s="4" t="s">
        <v>224</v>
      </c>
      <c r="D5" s="5"/>
    </row>
    <row r="6" spans="1:4" ht="27.6">
      <c r="A6" s="8" t="s">
        <v>50</v>
      </c>
      <c r="B6" s="17"/>
    </row>
    <row r="7" spans="1:4" ht="27.6">
      <c r="A7" s="6" t="s">
        <v>225</v>
      </c>
      <c r="B7" s="7"/>
    </row>
    <row r="8" spans="1:4">
      <c r="A8" s="6" t="s">
        <v>133</v>
      </c>
      <c r="B8" s="7"/>
    </row>
    <row r="9" spans="1:4" ht="27.6">
      <c r="A9" s="6" t="s">
        <v>226</v>
      </c>
      <c r="B9" s="20"/>
    </row>
    <row r="10" spans="1:4">
      <c r="A10" s="6" t="s">
        <v>227</v>
      </c>
      <c r="B10" s="20"/>
    </row>
    <row r="11" spans="1:4">
      <c r="A11" s="6" t="s">
        <v>228</v>
      </c>
      <c r="B11" s="20">
        <f>B9*10*3+B9*B10*9</f>
        <v>0</v>
      </c>
    </row>
    <row r="12" spans="1:4" ht="27.6">
      <c r="A12" s="8" t="s">
        <v>11</v>
      </c>
      <c r="B12" s="17">
        <f>B13+B16+B14+B15</f>
        <v>0</v>
      </c>
    </row>
    <row r="13" spans="1:4">
      <c r="A13" s="12" t="s">
        <v>22</v>
      </c>
      <c r="B13" s="20"/>
    </row>
    <row r="14" spans="1:4">
      <c r="A14" s="12" t="s">
        <v>23</v>
      </c>
      <c r="B14" s="20"/>
    </row>
    <row r="15" spans="1:4">
      <c r="A15" s="12" t="s">
        <v>13</v>
      </c>
      <c r="B15" s="20"/>
    </row>
    <row r="16" spans="1:4" ht="27.6">
      <c r="A16" s="12" t="s">
        <v>14</v>
      </c>
      <c r="B16" s="7"/>
    </row>
    <row r="17" spans="1:2" ht="27.6">
      <c r="A17" s="8" t="s">
        <v>40</v>
      </c>
      <c r="B17" s="17">
        <f>B11+B12</f>
        <v>0</v>
      </c>
    </row>
    <row r="18" spans="1:2" ht="27.6">
      <c r="A18" s="6" t="s">
        <v>229</v>
      </c>
      <c r="B18" s="20"/>
    </row>
    <row r="19" spans="1:2">
      <c r="A19" s="6" t="s">
        <v>230</v>
      </c>
      <c r="B19" s="20"/>
    </row>
    <row r="20" spans="1:2">
      <c r="A20" s="6" t="s">
        <v>17</v>
      </c>
      <c r="B20" s="20"/>
    </row>
    <row r="21" spans="1:2">
      <c r="A21" s="8" t="s">
        <v>18</v>
      </c>
      <c r="B21" s="17">
        <f>B18*B19*12</f>
        <v>0</v>
      </c>
    </row>
    <row r="22" spans="1:2">
      <c r="A22" s="10" t="s">
        <v>231</v>
      </c>
      <c r="B22" s="11">
        <v>1</v>
      </c>
    </row>
    <row r="23" spans="1:2">
      <c r="A23" s="6" t="s">
        <v>17</v>
      </c>
      <c r="B23" s="7"/>
    </row>
    <row r="24" spans="1:2">
      <c r="A24" s="8" t="s">
        <v>19</v>
      </c>
      <c r="B24" s="17">
        <f>B21*B22+B23</f>
        <v>0</v>
      </c>
    </row>
    <row r="25" spans="1:2">
      <c r="A25" s="10" t="s">
        <v>231</v>
      </c>
      <c r="B25" s="11">
        <v>1</v>
      </c>
    </row>
    <row r="26" spans="1:2">
      <c r="A26" s="6" t="s">
        <v>17</v>
      </c>
      <c r="B26" s="7"/>
    </row>
    <row r="27" spans="1:2">
      <c r="A27" s="8" t="s">
        <v>20</v>
      </c>
      <c r="B27" s="17">
        <f>B24*B25+B26</f>
        <v>0</v>
      </c>
    </row>
    <row r="28" spans="1:2">
      <c r="B28" s="13"/>
    </row>
  </sheetData>
  <mergeCells count="2">
    <mergeCell ref="A1:B1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ColWidth="9.109375" defaultRowHeight="13.8"/>
  <cols>
    <col min="1" max="1" width="54.5546875" style="1" customWidth="1"/>
    <col min="2" max="2" width="14.88671875" style="1" customWidth="1"/>
    <col min="3" max="4" width="15.44140625" style="1" customWidth="1"/>
    <col min="5" max="16384" width="9.109375" style="1"/>
  </cols>
  <sheetData>
    <row r="1" spans="1:7">
      <c r="A1" s="139">
        <v>90</v>
      </c>
      <c r="B1" s="139"/>
      <c r="C1" s="139"/>
      <c r="D1" s="139"/>
    </row>
    <row r="2" spans="1:7" ht="39.6">
      <c r="D2" s="2" t="s">
        <v>232</v>
      </c>
    </row>
    <row r="3" spans="1:7" ht="17.399999999999999">
      <c r="A3" s="140" t="s">
        <v>233</v>
      </c>
      <c r="B3" s="140"/>
      <c r="C3" s="140"/>
      <c r="D3" s="140"/>
    </row>
    <row r="4" spans="1:7">
      <c r="D4" s="3" t="s">
        <v>1</v>
      </c>
    </row>
    <row r="5" spans="1:7" ht="14.4">
      <c r="A5" s="159" t="s">
        <v>2</v>
      </c>
      <c r="B5" s="169" t="s">
        <v>26</v>
      </c>
      <c r="C5" s="161" t="s">
        <v>27</v>
      </c>
      <c r="D5" s="161"/>
      <c r="G5" s="107"/>
    </row>
    <row r="6" spans="1:7" ht="27.6">
      <c r="A6" s="160"/>
      <c r="B6" s="169"/>
      <c r="C6" s="4" t="s">
        <v>234</v>
      </c>
      <c r="D6" s="75" t="s">
        <v>235</v>
      </c>
      <c r="G6" s="107"/>
    </row>
    <row r="7" spans="1:7" ht="27.6">
      <c r="A7" s="6" t="s">
        <v>236</v>
      </c>
      <c r="B7" s="7" t="s">
        <v>34</v>
      </c>
      <c r="C7" s="7"/>
      <c r="D7" s="7"/>
      <c r="G7" s="107"/>
    </row>
    <row r="8" spans="1:7" ht="41.4">
      <c r="A8" s="6" t="s">
        <v>237</v>
      </c>
      <c r="B8" s="7" t="s">
        <v>34</v>
      </c>
      <c r="C8" s="7"/>
      <c r="D8" s="7"/>
      <c r="G8" s="107"/>
    </row>
    <row r="9" spans="1:7" ht="41.4">
      <c r="A9" s="6" t="s">
        <v>238</v>
      </c>
      <c r="B9" s="7" t="s">
        <v>34</v>
      </c>
      <c r="C9" s="7"/>
      <c r="D9" s="7"/>
      <c r="G9" s="107"/>
    </row>
    <row r="10" spans="1:7" ht="27.6">
      <c r="A10" s="10" t="s">
        <v>239</v>
      </c>
      <c r="B10" s="79" t="s">
        <v>34</v>
      </c>
      <c r="C10" s="135">
        <f>IF(C8=0,0,C9/C8)</f>
        <v>0</v>
      </c>
      <c r="D10" s="135">
        <f>IF(D8=0,0,D9/D8)</f>
        <v>0</v>
      </c>
      <c r="G10" s="107"/>
    </row>
    <row r="11" spans="1:7">
      <c r="A11" s="6" t="s">
        <v>240</v>
      </c>
      <c r="B11" s="7" t="s">
        <v>34</v>
      </c>
      <c r="C11" s="7"/>
      <c r="D11" s="7"/>
      <c r="G11" s="107"/>
    </row>
    <row r="12" spans="1:7">
      <c r="A12" s="6" t="s">
        <v>241</v>
      </c>
      <c r="B12" s="7" t="s">
        <v>34</v>
      </c>
      <c r="C12" s="7"/>
      <c r="D12" s="7"/>
      <c r="G12" s="107"/>
    </row>
    <row r="13" spans="1:7">
      <c r="A13" s="10" t="s">
        <v>242</v>
      </c>
      <c r="B13" s="79" t="s">
        <v>34</v>
      </c>
      <c r="C13" s="135">
        <f>IF(C11=0,0,C12/C11)</f>
        <v>0</v>
      </c>
      <c r="D13" s="135">
        <f>IF(D11=0,0,D12/D11)</f>
        <v>0</v>
      </c>
      <c r="G13" s="107"/>
    </row>
    <row r="14" spans="1:7">
      <c r="A14" s="6" t="s">
        <v>173</v>
      </c>
      <c r="B14" s="7" t="s">
        <v>34</v>
      </c>
      <c r="C14" s="7"/>
      <c r="D14" s="7"/>
      <c r="G14" s="107"/>
    </row>
    <row r="15" spans="1:7" ht="27.6">
      <c r="A15" s="6" t="s">
        <v>243</v>
      </c>
      <c r="B15" s="7" t="s">
        <v>34</v>
      </c>
      <c r="C15" s="7"/>
      <c r="D15" s="7"/>
      <c r="G15" s="107"/>
    </row>
    <row r="16" spans="1:7" ht="27.6">
      <c r="A16" s="8" t="s">
        <v>50</v>
      </c>
      <c r="B16" s="20">
        <f>C16+D16</f>
        <v>0</v>
      </c>
      <c r="C16" s="20"/>
      <c r="D16" s="20"/>
    </row>
    <row r="17" spans="1:4">
      <c r="A17" s="10" t="s">
        <v>9</v>
      </c>
      <c r="B17" s="108" t="s">
        <v>34</v>
      </c>
      <c r="C17" s="11"/>
      <c r="D17" s="11"/>
    </row>
    <row r="18" spans="1:4">
      <c r="A18" s="6" t="s">
        <v>10</v>
      </c>
      <c r="B18" s="20">
        <f t="shared" ref="B18:B25" si="0">C18+D18</f>
        <v>0</v>
      </c>
      <c r="C18" s="20">
        <f>C14*C10*C13*C17</f>
        <v>0</v>
      </c>
      <c r="D18" s="20">
        <f>D14*D10*D13*D17</f>
        <v>0</v>
      </c>
    </row>
    <row r="19" spans="1:4" ht="27.6">
      <c r="A19" s="8" t="s">
        <v>11</v>
      </c>
      <c r="B19" s="17">
        <f t="shared" si="0"/>
        <v>0</v>
      </c>
      <c r="C19" s="17">
        <f>C20+C24+C21+C22+C23</f>
        <v>0</v>
      </c>
      <c r="D19" s="17">
        <f>D20+D24+D21+D22+D23</f>
        <v>0</v>
      </c>
    </row>
    <row r="20" spans="1:4">
      <c r="A20" s="12" t="s">
        <v>22</v>
      </c>
      <c r="B20" s="20">
        <f t="shared" si="0"/>
        <v>0</v>
      </c>
      <c r="C20" s="20"/>
      <c r="D20" s="20"/>
    </row>
    <row r="21" spans="1:4">
      <c r="A21" s="12" t="s">
        <v>23</v>
      </c>
      <c r="B21" s="20">
        <f t="shared" si="0"/>
        <v>0</v>
      </c>
      <c r="C21" s="20"/>
      <c r="D21" s="20"/>
    </row>
    <row r="22" spans="1:4">
      <c r="A22" s="12" t="s">
        <v>13</v>
      </c>
      <c r="B22" s="20">
        <f t="shared" si="0"/>
        <v>0</v>
      </c>
      <c r="C22" s="20"/>
      <c r="D22" s="20"/>
    </row>
    <row r="23" spans="1:4">
      <c r="A23" s="12" t="s">
        <v>38</v>
      </c>
      <c r="B23" s="20">
        <f t="shared" si="0"/>
        <v>0</v>
      </c>
      <c r="C23" s="20"/>
      <c r="D23" s="20"/>
    </row>
    <row r="24" spans="1:4" ht="27.6">
      <c r="A24" s="12" t="s">
        <v>14</v>
      </c>
      <c r="B24" s="7">
        <f t="shared" si="0"/>
        <v>0</v>
      </c>
      <c r="C24" s="7"/>
      <c r="D24" s="7"/>
    </row>
    <row r="25" spans="1:4" ht="27.6">
      <c r="A25" s="8" t="s">
        <v>40</v>
      </c>
      <c r="B25" s="17">
        <f t="shared" si="0"/>
        <v>0</v>
      </c>
      <c r="C25" s="17">
        <f>C18+C19</f>
        <v>0</v>
      </c>
      <c r="D25" s="17">
        <f>D18+D19</f>
        <v>0</v>
      </c>
    </row>
    <row r="26" spans="1:4">
      <c r="A26" s="10" t="s">
        <v>244</v>
      </c>
      <c r="B26" s="79" t="s">
        <v>34</v>
      </c>
      <c r="C26" s="11"/>
      <c r="D26" s="11"/>
    </row>
    <row r="27" spans="1:4">
      <c r="A27" s="10" t="s">
        <v>242</v>
      </c>
      <c r="B27" s="79" t="s">
        <v>34</v>
      </c>
      <c r="C27" s="11"/>
      <c r="D27" s="11"/>
    </row>
    <row r="28" spans="1:4">
      <c r="A28" s="6" t="s">
        <v>17</v>
      </c>
      <c r="B28" s="20">
        <f t="shared" ref="B28:B29" si="1">C28+D28</f>
        <v>0</v>
      </c>
      <c r="C28" s="20"/>
      <c r="D28" s="20"/>
    </row>
    <row r="29" spans="1:4">
      <c r="A29" s="8" t="s">
        <v>18</v>
      </c>
      <c r="B29" s="17">
        <f t="shared" si="1"/>
        <v>0</v>
      </c>
      <c r="C29" s="17">
        <f>C25*C26*C27+C28</f>
        <v>0</v>
      </c>
      <c r="D29" s="17">
        <f>D25*D26*D27+D28</f>
        <v>0</v>
      </c>
    </row>
    <row r="30" spans="1:4">
      <c r="A30" s="10" t="s">
        <v>244</v>
      </c>
      <c r="B30" s="79" t="s">
        <v>34</v>
      </c>
      <c r="C30" s="11"/>
      <c r="D30" s="11"/>
    </row>
    <row r="31" spans="1:4">
      <c r="A31" s="10" t="s">
        <v>242</v>
      </c>
      <c r="B31" s="79" t="s">
        <v>34</v>
      </c>
      <c r="C31" s="11"/>
      <c r="D31" s="11"/>
    </row>
    <row r="32" spans="1:4">
      <c r="A32" s="6" t="s">
        <v>17</v>
      </c>
      <c r="B32" s="7">
        <f t="shared" ref="B32:B33" si="2">C32+D32</f>
        <v>0</v>
      </c>
      <c r="C32" s="7"/>
      <c r="D32" s="7"/>
    </row>
    <row r="33" spans="1:4">
      <c r="A33" s="6" t="s">
        <v>19</v>
      </c>
      <c r="B33" s="17">
        <f t="shared" si="2"/>
        <v>0</v>
      </c>
      <c r="C33" s="17">
        <f>C29*C30*C31+C32</f>
        <v>0</v>
      </c>
      <c r="D33" s="17">
        <f>D29*D30*D31+D32</f>
        <v>0</v>
      </c>
    </row>
    <row r="34" spans="1:4">
      <c r="A34" s="10" t="s">
        <v>244</v>
      </c>
      <c r="B34" s="79" t="s">
        <v>34</v>
      </c>
      <c r="C34" s="11"/>
      <c r="D34" s="11"/>
    </row>
    <row r="35" spans="1:4">
      <c r="A35" s="10" t="s">
        <v>242</v>
      </c>
      <c r="B35" s="79" t="s">
        <v>34</v>
      </c>
      <c r="C35" s="11"/>
      <c r="D35" s="11"/>
    </row>
    <row r="36" spans="1:4">
      <c r="A36" s="6" t="s">
        <v>17</v>
      </c>
      <c r="B36" s="7">
        <f t="shared" ref="B36:B37" si="3">C36+D36</f>
        <v>0</v>
      </c>
      <c r="C36" s="7"/>
      <c r="D36" s="7"/>
    </row>
    <row r="37" spans="1:4">
      <c r="A37" s="6" t="s">
        <v>20</v>
      </c>
      <c r="B37" s="17">
        <f t="shared" si="3"/>
        <v>0</v>
      </c>
      <c r="C37" s="17">
        <f>C33*C34*C35+C36</f>
        <v>0</v>
      </c>
      <c r="D37" s="17">
        <f>D33*D34*D35+D36</f>
        <v>0</v>
      </c>
    </row>
  </sheetData>
  <mergeCells count="5">
    <mergeCell ref="A1:D1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XFD1048576"/>
    </sheetView>
  </sheetViews>
  <sheetFormatPr defaultColWidth="9.109375" defaultRowHeight="13.8"/>
  <cols>
    <col min="1" max="1" width="54.33203125" style="1" customWidth="1"/>
    <col min="2" max="2" width="16.6640625" style="1" customWidth="1"/>
    <col min="3" max="16384" width="9.109375" style="1"/>
  </cols>
  <sheetData>
    <row r="1" spans="1:4">
      <c r="A1" s="139">
        <v>91</v>
      </c>
      <c r="B1" s="139"/>
    </row>
    <row r="2" spans="1:4" ht="26.4">
      <c r="B2" s="2" t="s">
        <v>245</v>
      </c>
    </row>
    <row r="3" spans="1:4" ht="17.399999999999999">
      <c r="A3" s="140" t="s">
        <v>246</v>
      </c>
      <c r="B3" s="140"/>
    </row>
    <row r="4" spans="1:4">
      <c r="B4" s="3" t="s">
        <v>1</v>
      </c>
    </row>
    <row r="5" spans="1:4" ht="27.6">
      <c r="A5" s="4" t="s">
        <v>2</v>
      </c>
      <c r="B5" s="4" t="s">
        <v>247</v>
      </c>
      <c r="D5" s="5"/>
    </row>
    <row r="6" spans="1:4" ht="27.6">
      <c r="A6" s="8" t="s">
        <v>50</v>
      </c>
      <c r="B6" s="17"/>
    </row>
    <row r="7" spans="1:4" ht="41.4">
      <c r="A7" s="6" t="s">
        <v>248</v>
      </c>
      <c r="B7" s="7"/>
    </row>
    <row r="8" spans="1:4" ht="41.4">
      <c r="A8" s="6" t="s">
        <v>249</v>
      </c>
      <c r="B8" s="7"/>
    </row>
    <row r="9" spans="1:4" ht="27.6">
      <c r="A9" s="10" t="s">
        <v>250</v>
      </c>
      <c r="B9" s="11">
        <f>IF(B7=0,0,B8/B7)</f>
        <v>0</v>
      </c>
    </row>
    <row r="10" spans="1:4" ht="27.6">
      <c r="A10" s="6" t="s">
        <v>251</v>
      </c>
      <c r="B10" s="7"/>
    </row>
    <row r="11" spans="1:4">
      <c r="A11" s="10" t="s">
        <v>252</v>
      </c>
      <c r="B11" s="11"/>
    </row>
    <row r="12" spans="1:4">
      <c r="A12" s="6" t="s">
        <v>10</v>
      </c>
      <c r="B12" s="20">
        <f>B10*B9*B11</f>
        <v>0</v>
      </c>
    </row>
    <row r="13" spans="1:4" ht="27.6">
      <c r="A13" s="8" t="s">
        <v>11</v>
      </c>
      <c r="B13" s="17">
        <f>B14+B18+B15+B16+B17</f>
        <v>0</v>
      </c>
    </row>
    <row r="14" spans="1:4">
      <c r="A14" s="12" t="s">
        <v>22</v>
      </c>
      <c r="B14" s="20"/>
    </row>
    <row r="15" spans="1:4">
      <c r="A15" s="12" t="s">
        <v>23</v>
      </c>
      <c r="B15" s="20"/>
    </row>
    <row r="16" spans="1:4">
      <c r="A16" s="12" t="s">
        <v>13</v>
      </c>
      <c r="B16" s="20"/>
    </row>
    <row r="17" spans="1:2">
      <c r="A17" s="12" t="s">
        <v>38</v>
      </c>
      <c r="B17" s="20"/>
    </row>
    <row r="18" spans="1:2" ht="27.6">
      <c r="A18" s="12" t="s">
        <v>14</v>
      </c>
      <c r="B18" s="7"/>
    </row>
    <row r="19" spans="1:2" ht="27.6">
      <c r="A19" s="8" t="s">
        <v>40</v>
      </c>
      <c r="B19" s="17">
        <f>B12+B13</f>
        <v>0</v>
      </c>
    </row>
    <row r="20" spans="1:2" ht="27.6">
      <c r="A20" s="10" t="s">
        <v>250</v>
      </c>
      <c r="B20" s="19"/>
    </row>
    <row r="21" spans="1:2">
      <c r="A21" s="6" t="s">
        <v>17</v>
      </c>
      <c r="B21" s="20"/>
    </row>
    <row r="22" spans="1:2">
      <c r="A22" s="8" t="s">
        <v>18</v>
      </c>
      <c r="B22" s="17">
        <f>B19*B20+B21</f>
        <v>0</v>
      </c>
    </row>
    <row r="23" spans="1:2" ht="27.6">
      <c r="A23" s="10" t="s">
        <v>250</v>
      </c>
      <c r="B23" s="19"/>
    </row>
    <row r="24" spans="1:2">
      <c r="A24" s="6" t="s">
        <v>17</v>
      </c>
      <c r="B24" s="7"/>
    </row>
    <row r="25" spans="1:2">
      <c r="A25" s="8" t="s">
        <v>19</v>
      </c>
      <c r="B25" s="17">
        <f>B22*B23+B24</f>
        <v>0</v>
      </c>
    </row>
    <row r="26" spans="1:2" ht="27.6">
      <c r="A26" s="10" t="s">
        <v>250</v>
      </c>
      <c r="B26" s="19"/>
    </row>
    <row r="27" spans="1:2">
      <c r="A27" s="6" t="s">
        <v>17</v>
      </c>
      <c r="B27" s="7"/>
    </row>
    <row r="28" spans="1:2">
      <c r="A28" s="8" t="s">
        <v>20</v>
      </c>
      <c r="B28" s="17">
        <f>B25*B26+B27</f>
        <v>0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5" sqref="A15"/>
    </sheetView>
  </sheetViews>
  <sheetFormatPr defaultColWidth="9.109375" defaultRowHeight="13.8"/>
  <cols>
    <col min="1" max="1" width="59.109375" style="1" customWidth="1"/>
    <col min="2" max="2" width="11.33203125" style="1" customWidth="1"/>
    <col min="3" max="5" width="12.6640625" style="1" customWidth="1"/>
    <col min="6" max="16384" width="9.109375" style="1"/>
  </cols>
  <sheetData>
    <row r="1" spans="1:5">
      <c r="A1" s="139">
        <v>92</v>
      </c>
      <c r="B1" s="139"/>
      <c r="C1" s="139"/>
      <c r="D1" s="139"/>
      <c r="E1" s="139"/>
    </row>
    <row r="2" spans="1:5">
      <c r="D2" s="165" t="s">
        <v>253</v>
      </c>
      <c r="E2" s="165"/>
    </row>
    <row r="3" spans="1:5" ht="17.399999999999999">
      <c r="A3" s="140" t="s">
        <v>254</v>
      </c>
      <c r="B3" s="140"/>
      <c r="C3" s="140"/>
      <c r="D3" s="140"/>
      <c r="E3" s="140"/>
    </row>
    <row r="4" spans="1:5">
      <c r="E4" s="3" t="s">
        <v>1</v>
      </c>
    </row>
    <row r="5" spans="1:5" ht="14.4">
      <c r="A5" s="159" t="s">
        <v>2</v>
      </c>
      <c r="B5" s="169" t="s">
        <v>26</v>
      </c>
      <c r="C5" s="161" t="s">
        <v>27</v>
      </c>
      <c r="D5" s="161"/>
      <c r="E5" s="161"/>
    </row>
    <row r="6" spans="1:5" ht="41.4">
      <c r="A6" s="160"/>
      <c r="B6" s="169"/>
      <c r="C6" s="4" t="s">
        <v>255</v>
      </c>
      <c r="D6" s="75" t="s">
        <v>256</v>
      </c>
      <c r="E6" s="4" t="s">
        <v>257</v>
      </c>
    </row>
    <row r="7" spans="1:5">
      <c r="A7" s="8" t="s">
        <v>68</v>
      </c>
      <c r="B7" s="9">
        <f>C7+D7+E7</f>
        <v>0</v>
      </c>
      <c r="C7" s="9"/>
      <c r="D7" s="9"/>
      <c r="E7" s="9"/>
    </row>
    <row r="8" spans="1:5">
      <c r="A8" s="136" t="s">
        <v>69</v>
      </c>
      <c r="B8" s="20">
        <f>C8+D8+E8</f>
        <v>0</v>
      </c>
      <c r="C8" s="7">
        <f>C7</f>
        <v>0</v>
      </c>
      <c r="D8" s="7"/>
      <c r="E8" s="7"/>
    </row>
    <row r="9" spans="1:5">
      <c r="A9" s="6" t="s">
        <v>258</v>
      </c>
      <c r="B9" s="7" t="s">
        <v>34</v>
      </c>
      <c r="C9" s="7"/>
      <c r="D9" s="7"/>
      <c r="E9" s="7"/>
    </row>
    <row r="10" spans="1:5">
      <c r="A10" s="6" t="s">
        <v>259</v>
      </c>
      <c r="B10" s="7" t="s">
        <v>34</v>
      </c>
      <c r="C10" s="7"/>
      <c r="D10" s="7"/>
      <c r="E10" s="7"/>
    </row>
    <row r="11" spans="1:5">
      <c r="A11" s="6" t="s">
        <v>260</v>
      </c>
      <c r="B11" s="7" t="s">
        <v>34</v>
      </c>
      <c r="C11" s="7"/>
      <c r="D11" s="7"/>
      <c r="E11" s="7"/>
    </row>
    <row r="12" spans="1:5">
      <c r="A12" s="10" t="s">
        <v>261</v>
      </c>
      <c r="B12" s="79" t="s">
        <v>34</v>
      </c>
      <c r="C12" s="11">
        <f>IF(C10=0,0,C11/C10)</f>
        <v>0</v>
      </c>
      <c r="D12" s="11">
        <f t="shared" ref="D12:E12" si="0">IF(D10=0,0,D11/D10)</f>
        <v>0</v>
      </c>
      <c r="E12" s="11">
        <f t="shared" si="0"/>
        <v>0</v>
      </c>
    </row>
    <row r="13" spans="1:5">
      <c r="A13" s="6" t="s">
        <v>262</v>
      </c>
      <c r="B13" s="7" t="s">
        <v>34</v>
      </c>
      <c r="C13" s="7"/>
      <c r="D13" s="7"/>
      <c r="E13" s="7"/>
    </row>
    <row r="14" spans="1:5">
      <c r="A14" s="6" t="s">
        <v>10</v>
      </c>
      <c r="B14" s="20">
        <f>C14+D14+E14</f>
        <v>0</v>
      </c>
      <c r="C14" s="7">
        <f>C13*C12</f>
        <v>0</v>
      </c>
      <c r="D14" s="7">
        <f>D13*D12*80%</f>
        <v>0</v>
      </c>
      <c r="E14" s="7">
        <f>E13*E12*80%</f>
        <v>0</v>
      </c>
    </row>
    <row r="15" spans="1:5">
      <c r="A15" s="8" t="s">
        <v>11</v>
      </c>
      <c r="B15" s="17">
        <f>C15+D15+E15</f>
        <v>0</v>
      </c>
      <c r="C15" s="17">
        <f>C16+C17+C18+C20+C19</f>
        <v>0</v>
      </c>
      <c r="D15" s="17">
        <f t="shared" ref="D15:E15" si="1">D16+D17+D18+D20+D19</f>
        <v>0</v>
      </c>
      <c r="E15" s="17">
        <f t="shared" si="1"/>
        <v>0</v>
      </c>
    </row>
    <row r="16" spans="1:5">
      <c r="A16" s="12" t="s">
        <v>22</v>
      </c>
      <c r="B16" s="20">
        <f t="shared" ref="B16:B20" si="2">C16+D16+E16</f>
        <v>0</v>
      </c>
      <c r="C16" s="7"/>
      <c r="D16" s="7"/>
      <c r="E16" s="7"/>
    </row>
    <row r="17" spans="1:5">
      <c r="A17" s="12" t="s">
        <v>23</v>
      </c>
      <c r="B17" s="20">
        <f t="shared" si="2"/>
        <v>0</v>
      </c>
      <c r="C17" s="7"/>
      <c r="D17" s="7"/>
      <c r="E17" s="7"/>
    </row>
    <row r="18" spans="1:5">
      <c r="A18" s="12" t="s">
        <v>13</v>
      </c>
      <c r="B18" s="20">
        <f t="shared" si="2"/>
        <v>0</v>
      </c>
      <c r="C18" s="7"/>
      <c r="D18" s="7"/>
      <c r="E18" s="7"/>
    </row>
    <row r="19" spans="1:5" ht="27.6">
      <c r="A19" s="12" t="s">
        <v>263</v>
      </c>
      <c r="B19" s="20">
        <f t="shared" si="2"/>
        <v>0</v>
      </c>
      <c r="C19" s="7"/>
      <c r="D19" s="7"/>
      <c r="E19" s="7"/>
    </row>
    <row r="20" spans="1:5" ht="27.6">
      <c r="A20" s="12" t="s">
        <v>14</v>
      </c>
      <c r="B20" s="20">
        <f t="shared" si="2"/>
        <v>0</v>
      </c>
      <c r="C20" s="7"/>
      <c r="D20" s="7"/>
      <c r="E20" s="7"/>
    </row>
    <row r="21" spans="1:5" ht="27.6">
      <c r="A21" s="8" t="s">
        <v>40</v>
      </c>
      <c r="B21" s="17">
        <f>C21+D21+E21</f>
        <v>0</v>
      </c>
      <c r="C21" s="17">
        <f>C14+C15</f>
        <v>0</v>
      </c>
      <c r="D21" s="17">
        <f>D14+D15</f>
        <v>0</v>
      </c>
      <c r="E21" s="17">
        <f>E14+E15</f>
        <v>0</v>
      </c>
    </row>
    <row r="22" spans="1:5">
      <c r="A22" s="10" t="s">
        <v>261</v>
      </c>
      <c r="B22" s="108" t="s">
        <v>34</v>
      </c>
      <c r="C22" s="135"/>
      <c r="D22" s="135"/>
      <c r="E22" s="135"/>
    </row>
    <row r="23" spans="1:5">
      <c r="A23" s="6" t="s">
        <v>17</v>
      </c>
      <c r="B23" s="7">
        <f t="shared" ref="B23:B24" si="3">C23+D23+E23</f>
        <v>0</v>
      </c>
      <c r="C23" s="20"/>
      <c r="D23" s="20"/>
      <c r="E23" s="20"/>
    </row>
    <row r="24" spans="1:5">
      <c r="A24" s="8" t="s">
        <v>18</v>
      </c>
      <c r="B24" s="9">
        <f t="shared" si="3"/>
        <v>0</v>
      </c>
      <c r="C24" s="17">
        <f>C21*C22+C23</f>
        <v>0</v>
      </c>
      <c r="D24" s="17">
        <f>D21*D22+D23</f>
        <v>0</v>
      </c>
      <c r="E24" s="17">
        <f>E21*E22+E23</f>
        <v>0</v>
      </c>
    </row>
    <row r="25" spans="1:5">
      <c r="A25" s="10" t="s">
        <v>261</v>
      </c>
      <c r="B25" s="108" t="s">
        <v>34</v>
      </c>
      <c r="C25" s="135"/>
      <c r="D25" s="135"/>
      <c r="E25" s="135"/>
    </row>
    <row r="26" spans="1:5">
      <c r="A26" s="6" t="s">
        <v>17</v>
      </c>
      <c r="B26" s="7">
        <f t="shared" ref="B26:B27" si="4">C26+D26+E26</f>
        <v>0</v>
      </c>
      <c r="C26" s="7"/>
      <c r="D26" s="7"/>
      <c r="E26" s="7"/>
    </row>
    <row r="27" spans="1:5">
      <c r="A27" s="8" t="s">
        <v>19</v>
      </c>
      <c r="B27" s="7">
        <f t="shared" si="4"/>
        <v>0</v>
      </c>
      <c r="C27" s="17">
        <f>C24*C25+C26</f>
        <v>0</v>
      </c>
      <c r="D27" s="17">
        <f>D24*D25+D26</f>
        <v>0</v>
      </c>
      <c r="E27" s="17">
        <f>E24*E25+E26</f>
        <v>0</v>
      </c>
    </row>
    <row r="28" spans="1:5">
      <c r="A28" s="10" t="s">
        <v>261</v>
      </c>
      <c r="B28" s="108" t="s">
        <v>34</v>
      </c>
      <c r="C28" s="135"/>
      <c r="D28" s="135"/>
      <c r="E28" s="135"/>
    </row>
    <row r="29" spans="1:5">
      <c r="A29" s="6" t="s">
        <v>17</v>
      </c>
      <c r="B29" s="7">
        <f t="shared" ref="B29:B30" si="5">C29+D29+E29</f>
        <v>0</v>
      </c>
      <c r="C29" s="7"/>
      <c r="D29" s="7"/>
      <c r="E29" s="7"/>
    </row>
    <row r="30" spans="1:5">
      <c r="A30" s="8" t="s">
        <v>20</v>
      </c>
      <c r="B30" s="7">
        <f t="shared" si="5"/>
        <v>0</v>
      </c>
      <c r="C30" s="17">
        <f>C27*C28+C29</f>
        <v>0</v>
      </c>
      <c r="D30" s="17">
        <f>D27*D28+D29</f>
        <v>0</v>
      </c>
      <c r="E30" s="17">
        <f>E27*E28+E29</f>
        <v>0</v>
      </c>
    </row>
  </sheetData>
  <mergeCells count="6">
    <mergeCell ref="A1:E1"/>
    <mergeCell ref="D2:E2"/>
    <mergeCell ref="A3:E3"/>
    <mergeCell ref="A5:A6"/>
    <mergeCell ref="B5:B6"/>
    <mergeCell ref="C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XFD1048576"/>
    </sheetView>
  </sheetViews>
  <sheetFormatPr defaultColWidth="9.109375" defaultRowHeight="13.8"/>
  <cols>
    <col min="1" max="1" width="51.5546875" style="1" customWidth="1"/>
    <col min="2" max="2" width="13.5546875" style="1" customWidth="1"/>
    <col min="3" max="4" width="12.6640625" style="15" customWidth="1"/>
    <col min="5" max="16384" width="9.109375" style="1"/>
  </cols>
  <sheetData>
    <row r="1" spans="1:4">
      <c r="A1" s="139">
        <v>93</v>
      </c>
      <c r="B1" s="139"/>
      <c r="C1" s="139"/>
      <c r="D1" s="139"/>
    </row>
    <row r="2" spans="1:4">
      <c r="C2" s="165" t="s">
        <v>264</v>
      </c>
      <c r="D2" s="165"/>
    </row>
    <row r="3" spans="1:4" ht="17.399999999999999">
      <c r="A3" s="140" t="s">
        <v>265</v>
      </c>
      <c r="B3" s="140"/>
      <c r="C3" s="140"/>
      <c r="D3" s="140"/>
    </row>
    <row r="4" spans="1:4">
      <c r="D4" s="3" t="s">
        <v>1</v>
      </c>
    </row>
    <row r="5" spans="1:4" ht="14.4">
      <c r="A5" s="169" t="s">
        <v>2</v>
      </c>
      <c r="B5" s="169" t="s">
        <v>26</v>
      </c>
      <c r="C5" s="170" t="s">
        <v>27</v>
      </c>
      <c r="D5" s="171"/>
    </row>
    <row r="6" spans="1:4" ht="41.4">
      <c r="A6" s="169"/>
      <c r="B6" s="169"/>
      <c r="C6" s="4" t="s">
        <v>266</v>
      </c>
      <c r="D6" s="4" t="s">
        <v>267</v>
      </c>
    </row>
    <row r="7" spans="1:4">
      <c r="A7" s="8" t="s">
        <v>268</v>
      </c>
      <c r="B7" s="17">
        <f>C7+D7</f>
        <v>0</v>
      </c>
      <c r="C7" s="17"/>
      <c r="D7" s="17"/>
    </row>
    <row r="8" spans="1:4">
      <c r="A8" s="10" t="s">
        <v>8</v>
      </c>
      <c r="B8" s="18" t="s">
        <v>34</v>
      </c>
      <c r="C8" s="19"/>
      <c r="D8" s="19"/>
    </row>
    <row r="9" spans="1:4">
      <c r="A9" s="6" t="s">
        <v>10</v>
      </c>
      <c r="B9" s="20">
        <f t="shared" ref="B9:B14" si="0">C9+D9</f>
        <v>0</v>
      </c>
      <c r="C9" s="20">
        <f>C7*C8</f>
        <v>0</v>
      </c>
      <c r="D9" s="20">
        <f>D7*D8</f>
        <v>0</v>
      </c>
    </row>
    <row r="10" spans="1:4" ht="27.6">
      <c r="A10" s="8" t="s">
        <v>11</v>
      </c>
      <c r="B10" s="17">
        <f t="shared" si="0"/>
        <v>0</v>
      </c>
      <c r="C10" s="17">
        <f>C11+C12+C13</f>
        <v>0</v>
      </c>
      <c r="D10" s="17">
        <f>D11+D12+D13</f>
        <v>0</v>
      </c>
    </row>
    <row r="11" spans="1:4">
      <c r="A11" s="12" t="s">
        <v>37</v>
      </c>
      <c r="B11" s="20">
        <f t="shared" si="0"/>
        <v>0</v>
      </c>
      <c r="C11" s="20"/>
      <c r="D11" s="20"/>
    </row>
    <row r="12" spans="1:4">
      <c r="A12" s="12" t="s">
        <v>38</v>
      </c>
      <c r="B12" s="20">
        <f t="shared" si="0"/>
        <v>0</v>
      </c>
      <c r="C12" s="20"/>
      <c r="D12" s="20"/>
    </row>
    <row r="13" spans="1:4" ht="27.6">
      <c r="A13" s="12" t="s">
        <v>269</v>
      </c>
      <c r="B13" s="20">
        <f t="shared" si="0"/>
        <v>0</v>
      </c>
      <c r="C13" s="137"/>
      <c r="D13" s="137"/>
    </row>
    <row r="14" spans="1:4" ht="27.6">
      <c r="A14" s="8" t="s">
        <v>40</v>
      </c>
      <c r="B14" s="17">
        <f t="shared" si="0"/>
        <v>0</v>
      </c>
      <c r="C14" s="17">
        <f>C9+C10</f>
        <v>0</v>
      </c>
      <c r="D14" s="17">
        <f>D9+D10</f>
        <v>0</v>
      </c>
    </row>
    <row r="15" spans="1:4">
      <c r="A15" s="10" t="s">
        <v>16</v>
      </c>
      <c r="B15" s="18" t="s">
        <v>34</v>
      </c>
      <c r="C15" s="138"/>
      <c r="D15" s="138"/>
    </row>
    <row r="16" spans="1:4">
      <c r="A16" s="6" t="s">
        <v>41</v>
      </c>
      <c r="B16" s="20">
        <f>C16+D16</f>
        <v>0</v>
      </c>
      <c r="C16" s="7"/>
      <c r="D16" s="7"/>
    </row>
    <row r="17" spans="1:4">
      <c r="A17" s="8" t="s">
        <v>18</v>
      </c>
      <c r="B17" s="17">
        <f>C17+D17</f>
        <v>0</v>
      </c>
      <c r="C17" s="9">
        <f>C14*C15+C16</f>
        <v>0</v>
      </c>
      <c r="D17" s="9">
        <f>D14*D15+D16</f>
        <v>0</v>
      </c>
    </row>
    <row r="18" spans="1:4">
      <c r="A18" s="10" t="s">
        <v>16</v>
      </c>
      <c r="B18" s="18" t="s">
        <v>34</v>
      </c>
      <c r="C18" s="138"/>
      <c r="D18" s="138"/>
    </row>
    <row r="19" spans="1:4">
      <c r="A19" s="6" t="s">
        <v>41</v>
      </c>
      <c r="B19" s="20">
        <f>C19+D19</f>
        <v>0</v>
      </c>
      <c r="C19" s="7"/>
      <c r="D19" s="7"/>
    </row>
    <row r="20" spans="1:4">
      <c r="A20" s="8" t="s">
        <v>19</v>
      </c>
      <c r="B20" s="17">
        <f>C20+D20</f>
        <v>0</v>
      </c>
      <c r="C20" s="9">
        <f>C17*C18+C19</f>
        <v>0</v>
      </c>
      <c r="D20" s="9">
        <f>D17*D18+D19</f>
        <v>0</v>
      </c>
    </row>
    <row r="21" spans="1:4">
      <c r="A21" s="10" t="s">
        <v>16</v>
      </c>
      <c r="B21" s="18" t="s">
        <v>34</v>
      </c>
      <c r="C21" s="138"/>
      <c r="D21" s="138"/>
    </row>
    <row r="22" spans="1:4">
      <c r="A22" s="6" t="s">
        <v>41</v>
      </c>
      <c r="B22" s="20">
        <f>C22+D22</f>
        <v>0</v>
      </c>
      <c r="C22" s="7"/>
      <c r="D22" s="7"/>
    </row>
    <row r="23" spans="1:4">
      <c r="A23" s="8" t="s">
        <v>20</v>
      </c>
      <c r="B23" s="17">
        <f>C23+D23</f>
        <v>0</v>
      </c>
      <c r="C23" s="9">
        <f>C20*C21+C22</f>
        <v>0</v>
      </c>
      <c r="D23" s="9">
        <f>D20*D21+D22</f>
        <v>0</v>
      </c>
    </row>
  </sheetData>
  <mergeCells count="6">
    <mergeCell ref="A1:D1"/>
    <mergeCell ref="C2:D2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G4" sqref="G4"/>
    </sheetView>
  </sheetViews>
  <sheetFormatPr defaultColWidth="9.109375" defaultRowHeight="13.8"/>
  <cols>
    <col min="1" max="1" width="46.109375" style="1" customWidth="1"/>
    <col min="2" max="2" width="11.44140625" style="1" customWidth="1"/>
    <col min="3" max="7" width="10.6640625" style="15" customWidth="1"/>
    <col min="8" max="16384" width="9.109375" style="1"/>
  </cols>
  <sheetData>
    <row r="1" spans="1:7">
      <c r="A1" s="139">
        <v>94</v>
      </c>
      <c r="B1" s="139"/>
      <c r="C1" s="139"/>
      <c r="D1" s="139"/>
      <c r="E1" s="139"/>
      <c r="F1" s="139"/>
      <c r="G1" s="139"/>
    </row>
    <row r="2" spans="1:7" ht="36" customHeight="1">
      <c r="C2" s="165" t="s">
        <v>24</v>
      </c>
      <c r="D2" s="165"/>
      <c r="E2" s="165"/>
      <c r="F2" s="165"/>
      <c r="G2" s="165"/>
    </row>
    <row r="3" spans="1:7" ht="17.399999999999999">
      <c r="A3" s="140" t="s">
        <v>25</v>
      </c>
      <c r="B3" s="140"/>
      <c r="C3" s="140"/>
      <c r="D3" s="140"/>
      <c r="E3" s="140"/>
      <c r="F3" s="140"/>
      <c r="G3" s="140"/>
    </row>
    <row r="4" spans="1:7">
      <c r="G4" s="3" t="s">
        <v>1</v>
      </c>
    </row>
    <row r="5" spans="1:7" ht="14.4">
      <c r="A5" s="169" t="s">
        <v>2</v>
      </c>
      <c r="B5" s="169" t="s">
        <v>26</v>
      </c>
      <c r="C5" s="170" t="s">
        <v>27</v>
      </c>
      <c r="D5" s="172"/>
      <c r="E5" s="172"/>
      <c r="F5" s="172"/>
      <c r="G5" s="171"/>
    </row>
    <row r="6" spans="1:7" ht="85.5" customHeight="1">
      <c r="A6" s="169"/>
      <c r="B6" s="169"/>
      <c r="C6" s="16" t="s">
        <v>28</v>
      </c>
      <c r="D6" s="16" t="s">
        <v>29</v>
      </c>
      <c r="E6" s="16" t="s">
        <v>30</v>
      </c>
      <c r="F6" s="16" t="s">
        <v>31</v>
      </c>
      <c r="G6" s="16" t="s">
        <v>32</v>
      </c>
    </row>
    <row r="7" spans="1:7">
      <c r="A7" s="8" t="s">
        <v>33</v>
      </c>
      <c r="B7" s="17">
        <f>C7+G7+E7+F7+D7</f>
        <v>0</v>
      </c>
      <c r="C7" s="17"/>
      <c r="D7" s="17"/>
      <c r="E7" s="17"/>
      <c r="F7" s="17"/>
      <c r="G7" s="17"/>
    </row>
    <row r="8" spans="1:7">
      <c r="A8" s="10" t="s">
        <v>8</v>
      </c>
      <c r="B8" s="18" t="s">
        <v>34</v>
      </c>
      <c r="C8" s="19"/>
      <c r="D8" s="19"/>
      <c r="E8" s="19"/>
      <c r="F8" s="19"/>
      <c r="G8" s="19"/>
    </row>
    <row r="9" spans="1:7" ht="27.6">
      <c r="A9" s="6" t="s">
        <v>10</v>
      </c>
      <c r="B9" s="20">
        <f t="shared" ref="B9:B16" si="0">C9+G9+E9+F9+D9</f>
        <v>0</v>
      </c>
      <c r="C9" s="20">
        <f>C7*C8</f>
        <v>0</v>
      </c>
      <c r="D9" s="20">
        <f t="shared" ref="D9:G9" si="1">D7*D8</f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</row>
    <row r="10" spans="1:7" ht="27.6">
      <c r="A10" s="8" t="s">
        <v>11</v>
      </c>
      <c r="B10" s="17">
        <f t="shared" si="0"/>
        <v>0</v>
      </c>
      <c r="C10" s="17">
        <f>C13+C14+C15+C11+C12</f>
        <v>0</v>
      </c>
      <c r="D10" s="17">
        <f>D13+D14+D15+D11+D12</f>
        <v>0</v>
      </c>
      <c r="E10" s="17">
        <f>E13+E14+E15+E11+E12</f>
        <v>0</v>
      </c>
      <c r="F10" s="17">
        <f>F13+F14+F15+F11+F12</f>
        <v>0</v>
      </c>
      <c r="G10" s="17">
        <f>G13+G14+G15+G11+G12</f>
        <v>0</v>
      </c>
    </row>
    <row r="11" spans="1:7" ht="27.6">
      <c r="A11" s="12" t="s">
        <v>35</v>
      </c>
      <c r="B11" s="20">
        <f t="shared" si="0"/>
        <v>0</v>
      </c>
      <c r="C11" s="20"/>
      <c r="D11" s="20"/>
      <c r="E11" s="20"/>
      <c r="F11" s="20"/>
      <c r="G11" s="20"/>
    </row>
    <row r="12" spans="1:7" ht="27.6">
      <c r="A12" s="12" t="s">
        <v>36</v>
      </c>
      <c r="B12" s="20">
        <f t="shared" si="0"/>
        <v>0</v>
      </c>
      <c r="C12" s="20"/>
      <c r="D12" s="20"/>
      <c r="E12" s="20"/>
      <c r="F12" s="20"/>
      <c r="G12" s="20"/>
    </row>
    <row r="13" spans="1:7">
      <c r="A13" s="12" t="s">
        <v>37</v>
      </c>
      <c r="B13" s="20">
        <f t="shared" si="0"/>
        <v>0</v>
      </c>
      <c r="C13" s="20"/>
      <c r="D13" s="20"/>
      <c r="E13" s="20"/>
      <c r="F13" s="20"/>
      <c r="G13" s="20"/>
    </row>
    <row r="14" spans="1:7">
      <c r="A14" s="12" t="s">
        <v>38</v>
      </c>
      <c r="B14" s="20">
        <f t="shared" si="0"/>
        <v>0</v>
      </c>
      <c r="C14" s="20"/>
      <c r="D14" s="20"/>
      <c r="E14" s="20"/>
      <c r="F14" s="20"/>
      <c r="G14" s="20"/>
    </row>
    <row r="15" spans="1:7" ht="27.6">
      <c r="A15" s="12" t="s">
        <v>39</v>
      </c>
      <c r="B15" s="20">
        <f t="shared" si="0"/>
        <v>0</v>
      </c>
      <c r="C15" s="20"/>
      <c r="D15" s="20"/>
      <c r="E15" s="20"/>
      <c r="F15" s="20"/>
      <c r="G15" s="20"/>
    </row>
    <row r="16" spans="1:7" ht="27.6">
      <c r="A16" s="8" t="s">
        <v>40</v>
      </c>
      <c r="B16" s="17">
        <f t="shared" si="0"/>
        <v>0</v>
      </c>
      <c r="C16" s="17">
        <f>C9+C10</f>
        <v>0</v>
      </c>
      <c r="D16" s="17">
        <f t="shared" ref="D16:G16" si="2">D9+D10</f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</row>
    <row r="17" spans="1:7">
      <c r="A17" s="10" t="s">
        <v>16</v>
      </c>
      <c r="B17" s="18" t="s">
        <v>34</v>
      </c>
      <c r="C17" s="21"/>
      <c r="D17" s="21"/>
      <c r="E17" s="21"/>
      <c r="F17" s="21"/>
      <c r="G17" s="21"/>
    </row>
    <row r="18" spans="1:7">
      <c r="A18" s="6" t="s">
        <v>41</v>
      </c>
      <c r="B18" s="20">
        <f t="shared" ref="B18:B19" si="3">C18+G18+E18+F18+D18</f>
        <v>0</v>
      </c>
      <c r="C18" s="7"/>
      <c r="D18" s="7"/>
      <c r="E18" s="7"/>
      <c r="F18" s="7"/>
      <c r="G18" s="7"/>
    </row>
    <row r="19" spans="1:7">
      <c r="A19" s="8" t="s">
        <v>18</v>
      </c>
      <c r="B19" s="17">
        <f t="shared" si="3"/>
        <v>0</v>
      </c>
      <c r="C19" s="9">
        <f>C16*C17+C18</f>
        <v>0</v>
      </c>
      <c r="D19" s="9">
        <f t="shared" ref="D19:G19" si="4">D16*D17+D18</f>
        <v>0</v>
      </c>
      <c r="E19" s="9">
        <f t="shared" si="4"/>
        <v>0</v>
      </c>
      <c r="F19" s="9">
        <f t="shared" si="4"/>
        <v>0</v>
      </c>
      <c r="G19" s="9">
        <f t="shared" si="4"/>
        <v>0</v>
      </c>
    </row>
    <row r="20" spans="1:7">
      <c r="A20" s="10" t="s">
        <v>16</v>
      </c>
      <c r="B20" s="18" t="s">
        <v>34</v>
      </c>
      <c r="C20" s="21"/>
      <c r="D20" s="21"/>
      <c r="E20" s="21"/>
      <c r="F20" s="21"/>
      <c r="G20" s="21"/>
    </row>
    <row r="21" spans="1:7">
      <c r="A21" s="6" t="s">
        <v>41</v>
      </c>
      <c r="B21" s="20">
        <f t="shared" ref="B21:B22" si="5">C21+G21+E21+F21+D21</f>
        <v>0</v>
      </c>
      <c r="C21" s="7"/>
      <c r="D21" s="7"/>
      <c r="E21" s="7"/>
      <c r="F21" s="7"/>
      <c r="G21" s="7"/>
    </row>
    <row r="22" spans="1:7">
      <c r="A22" s="8" t="s">
        <v>19</v>
      </c>
      <c r="B22" s="17">
        <f t="shared" si="5"/>
        <v>0</v>
      </c>
      <c r="C22" s="9">
        <f>C19*C20+C21</f>
        <v>0</v>
      </c>
      <c r="D22" s="9">
        <f t="shared" ref="D22:G22" si="6">D19*D20+D21</f>
        <v>0</v>
      </c>
      <c r="E22" s="9">
        <f t="shared" si="6"/>
        <v>0</v>
      </c>
      <c r="F22" s="9">
        <f t="shared" si="6"/>
        <v>0</v>
      </c>
      <c r="G22" s="9">
        <f t="shared" si="6"/>
        <v>0</v>
      </c>
    </row>
    <row r="23" spans="1:7">
      <c r="A23" s="10" t="s">
        <v>16</v>
      </c>
      <c r="B23" s="18" t="s">
        <v>34</v>
      </c>
      <c r="C23" s="21"/>
      <c r="D23" s="21"/>
      <c r="E23" s="21"/>
      <c r="F23" s="21"/>
      <c r="G23" s="21"/>
    </row>
    <row r="24" spans="1:7">
      <c r="A24" s="6" t="s">
        <v>41</v>
      </c>
      <c r="B24" s="20">
        <f t="shared" ref="B24:B25" si="7">C24+G24+E24+F24+D24</f>
        <v>0</v>
      </c>
      <c r="C24" s="7"/>
      <c r="D24" s="7"/>
      <c r="E24" s="7"/>
      <c r="F24" s="7"/>
      <c r="G24" s="7"/>
    </row>
    <row r="25" spans="1:7">
      <c r="A25" s="8" t="s">
        <v>20</v>
      </c>
      <c r="B25" s="17">
        <f t="shared" si="7"/>
        <v>0</v>
      </c>
      <c r="C25" s="9">
        <f>C22*C23+C24</f>
        <v>0</v>
      </c>
      <c r="D25" s="9">
        <f t="shared" ref="D25:G25" si="8">D22*D23+D24</f>
        <v>0</v>
      </c>
      <c r="E25" s="9">
        <f t="shared" si="8"/>
        <v>0</v>
      </c>
      <c r="F25" s="9">
        <f t="shared" si="8"/>
        <v>0</v>
      </c>
      <c r="G25" s="9">
        <f t="shared" si="8"/>
        <v>0</v>
      </c>
    </row>
  </sheetData>
  <mergeCells count="6">
    <mergeCell ref="A1:G1"/>
    <mergeCell ref="C2:G2"/>
    <mergeCell ref="A3:G3"/>
    <mergeCell ref="A5:A6"/>
    <mergeCell ref="B5:B6"/>
    <mergeCell ref="C5:G5"/>
  </mergeCells>
  <printOptions horizontalCentered="1"/>
  <pageMargins left="0.59055118110236227" right="0.19685039370078741" top="0.59055118110236227" bottom="0.27559055118110237" header="0.15748031496062992" footer="0.27559055118110237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>
      <selection activeCell="C14" sqref="C14"/>
    </sheetView>
  </sheetViews>
  <sheetFormatPr defaultColWidth="9.109375" defaultRowHeight="15.6"/>
  <cols>
    <col min="1" max="1" width="42.109375" style="22" customWidth="1"/>
    <col min="2" max="2" width="11.109375" style="22" customWidth="1"/>
    <col min="3" max="3" width="13.6640625" style="22" customWidth="1"/>
    <col min="4" max="4" width="12.5546875" style="22" customWidth="1"/>
    <col min="5" max="6" width="12.44140625" style="22" customWidth="1"/>
    <col min="7" max="7" width="13.6640625" style="22" customWidth="1"/>
    <col min="8" max="9" width="9.109375" style="22"/>
    <col min="10" max="10" width="13.109375" style="22" bestFit="1" customWidth="1"/>
    <col min="11" max="16384" width="9.109375" style="22"/>
  </cols>
  <sheetData>
    <row r="1" spans="1:10">
      <c r="A1" s="141">
        <v>77</v>
      </c>
      <c r="B1" s="141"/>
      <c r="C1" s="141"/>
      <c r="D1" s="141"/>
      <c r="E1" s="141"/>
      <c r="F1" s="141"/>
      <c r="G1" s="141"/>
    </row>
    <row r="2" spans="1:10" ht="33.75" customHeight="1">
      <c r="E2" s="142" t="s">
        <v>42</v>
      </c>
      <c r="F2" s="142"/>
      <c r="G2" s="142"/>
    </row>
    <row r="3" spans="1:10" ht="17.399999999999999">
      <c r="A3" s="143" t="s">
        <v>43</v>
      </c>
      <c r="B3" s="143"/>
      <c r="C3" s="143"/>
      <c r="D3" s="143"/>
      <c r="E3" s="143"/>
      <c r="F3" s="143"/>
      <c r="G3" s="143"/>
    </row>
    <row r="4" spans="1:10">
      <c r="G4" s="23" t="s">
        <v>1</v>
      </c>
    </row>
    <row r="5" spans="1:10">
      <c r="A5" s="144" t="s">
        <v>44</v>
      </c>
      <c r="B5" s="146" t="s">
        <v>26</v>
      </c>
      <c r="C5" s="147" t="s">
        <v>27</v>
      </c>
      <c r="D5" s="147"/>
      <c r="E5" s="147"/>
      <c r="F5" s="147"/>
      <c r="G5" s="147"/>
    </row>
    <row r="6" spans="1:10" ht="46.8">
      <c r="A6" s="145"/>
      <c r="B6" s="146"/>
      <c r="C6" s="24" t="s">
        <v>45</v>
      </c>
      <c r="D6" s="24" t="s">
        <v>46</v>
      </c>
      <c r="E6" s="24" t="s">
        <v>47</v>
      </c>
      <c r="F6" s="24" t="s">
        <v>48</v>
      </c>
      <c r="G6" s="24" t="s">
        <v>49</v>
      </c>
      <c r="J6" s="25"/>
    </row>
    <row r="7" spans="1:10" ht="31.2">
      <c r="A7" s="26" t="s">
        <v>50</v>
      </c>
      <c r="B7" s="27">
        <f>C7+D7+E7+G7</f>
        <v>0</v>
      </c>
      <c r="C7" s="27"/>
      <c r="D7" s="27"/>
      <c r="E7" s="27"/>
      <c r="F7" s="27"/>
      <c r="G7" s="27"/>
    </row>
    <row r="8" spans="1:10" ht="46.8">
      <c r="A8" s="28" t="s">
        <v>51</v>
      </c>
      <c r="B8" s="29" t="s">
        <v>34</v>
      </c>
      <c r="C8" s="30"/>
      <c r="D8" s="31" t="s">
        <v>34</v>
      </c>
      <c r="E8" s="31" t="s">
        <v>34</v>
      </c>
      <c r="F8" s="31" t="s">
        <v>34</v>
      </c>
      <c r="G8" s="31" t="s">
        <v>34</v>
      </c>
      <c r="J8" s="25"/>
    </row>
    <row r="9" spans="1:10">
      <c r="A9" s="28" t="s">
        <v>52</v>
      </c>
      <c r="B9" s="29"/>
      <c r="C9" s="30"/>
      <c r="D9" s="31"/>
      <c r="E9" s="31"/>
      <c r="F9" s="31"/>
      <c r="G9" s="31"/>
      <c r="J9" s="25"/>
    </row>
    <row r="10" spans="1:10" ht="31.2">
      <c r="A10" s="28" t="s">
        <v>53</v>
      </c>
      <c r="B10" s="29" t="s">
        <v>34</v>
      </c>
      <c r="C10" s="30"/>
      <c r="D10" s="31" t="s">
        <v>34</v>
      </c>
      <c r="E10" s="31" t="s">
        <v>34</v>
      </c>
      <c r="F10" s="31" t="s">
        <v>34</v>
      </c>
      <c r="G10" s="31" t="s">
        <v>34</v>
      </c>
    </row>
    <row r="11" spans="1:10" ht="31.2">
      <c r="A11" s="28" t="s">
        <v>54</v>
      </c>
      <c r="B11" s="29" t="s">
        <v>34</v>
      </c>
      <c r="C11" s="32">
        <f>IF(C8=0,0,C10/C8)</f>
        <v>0</v>
      </c>
      <c r="D11" s="31" t="s">
        <v>34</v>
      </c>
      <c r="E11" s="31" t="s">
        <v>34</v>
      </c>
      <c r="F11" s="31" t="s">
        <v>34</v>
      </c>
      <c r="G11" s="31" t="s">
        <v>34</v>
      </c>
    </row>
    <row r="12" spans="1:10" ht="62.4">
      <c r="A12" s="28" t="s">
        <v>55</v>
      </c>
      <c r="B12" s="31" t="s">
        <v>34</v>
      </c>
      <c r="C12" s="31" t="s">
        <v>34</v>
      </c>
      <c r="D12" s="31" t="s">
        <v>34</v>
      </c>
      <c r="E12" s="31" t="s">
        <v>34</v>
      </c>
      <c r="F12" s="30"/>
      <c r="G12" s="31" t="s">
        <v>34</v>
      </c>
    </row>
    <row r="13" spans="1:10">
      <c r="A13" s="28" t="s">
        <v>56</v>
      </c>
      <c r="B13" s="31" t="s">
        <v>34</v>
      </c>
      <c r="C13" s="31" t="s">
        <v>34</v>
      </c>
      <c r="D13" s="31" t="s">
        <v>34</v>
      </c>
      <c r="E13" s="31" t="s">
        <v>34</v>
      </c>
      <c r="F13" s="30"/>
      <c r="G13" s="31" t="s">
        <v>34</v>
      </c>
    </row>
    <row r="14" spans="1:10">
      <c r="A14" s="33" t="s">
        <v>16</v>
      </c>
      <c r="B14" s="29" t="s">
        <v>34</v>
      </c>
      <c r="C14" s="32"/>
      <c r="D14" s="32"/>
      <c r="E14" s="32"/>
      <c r="F14" s="32"/>
      <c r="G14" s="32"/>
    </row>
    <row r="15" spans="1:10" ht="31.2">
      <c r="A15" s="28" t="s">
        <v>57</v>
      </c>
      <c r="B15" s="30">
        <f t="shared" ref="B15:B20" si="0">C15+D15+E15+G15</f>
        <v>0</v>
      </c>
      <c r="C15" s="30">
        <f>(C8+C9)*C11*C14</f>
        <v>0</v>
      </c>
      <c r="D15" s="30">
        <f>D7*D14</f>
        <v>0</v>
      </c>
      <c r="E15" s="30">
        <f>E7*E14</f>
        <v>0</v>
      </c>
      <c r="F15" s="30">
        <f>F12*(F13/1000)*12*F14</f>
        <v>0</v>
      </c>
      <c r="G15" s="30">
        <f>G7*G14</f>
        <v>0</v>
      </c>
    </row>
    <row r="16" spans="1:10" ht="31.2">
      <c r="A16" s="28" t="s">
        <v>11</v>
      </c>
      <c r="B16" s="30">
        <f t="shared" si="0"/>
        <v>0</v>
      </c>
      <c r="C16" s="30">
        <f>C17+C18+C19</f>
        <v>0</v>
      </c>
      <c r="D16" s="30">
        <f t="shared" ref="D16:G16" si="1">D17+D18+D19</f>
        <v>0</v>
      </c>
      <c r="E16" s="30">
        <f t="shared" si="1"/>
        <v>0</v>
      </c>
      <c r="F16" s="30">
        <f t="shared" si="1"/>
        <v>0</v>
      </c>
      <c r="G16" s="30">
        <f t="shared" si="1"/>
        <v>0</v>
      </c>
    </row>
    <row r="17" spans="1:11" ht="31.2">
      <c r="A17" s="34" t="s">
        <v>58</v>
      </c>
      <c r="B17" s="30">
        <f t="shared" si="0"/>
        <v>0</v>
      </c>
      <c r="C17" s="30"/>
      <c r="D17" s="30"/>
      <c r="E17" s="30"/>
      <c r="F17" s="30"/>
      <c r="G17" s="30"/>
    </row>
    <row r="18" spans="1:11">
      <c r="A18" s="34" t="s">
        <v>59</v>
      </c>
      <c r="B18" s="30">
        <f t="shared" si="0"/>
        <v>0</v>
      </c>
      <c r="C18" s="30"/>
      <c r="D18" s="30"/>
      <c r="E18" s="30"/>
      <c r="F18" s="30"/>
      <c r="G18" s="30"/>
    </row>
    <row r="19" spans="1:11">
      <c r="A19" s="34" t="s">
        <v>38</v>
      </c>
      <c r="B19" s="30">
        <f t="shared" si="0"/>
        <v>0</v>
      </c>
      <c r="C19" s="30"/>
      <c r="D19" s="30"/>
      <c r="E19" s="30"/>
      <c r="F19" s="30"/>
      <c r="G19" s="30"/>
    </row>
    <row r="20" spans="1:11" s="35" customFormat="1" ht="31.2">
      <c r="A20" s="26" t="s">
        <v>40</v>
      </c>
      <c r="B20" s="27">
        <f t="shared" si="0"/>
        <v>0</v>
      </c>
      <c r="C20" s="27">
        <f>C15+C16</f>
        <v>0</v>
      </c>
      <c r="D20" s="27">
        <f t="shared" ref="D20:G20" si="2">D15+D16</f>
        <v>0</v>
      </c>
      <c r="E20" s="27">
        <f t="shared" si="2"/>
        <v>0</v>
      </c>
      <c r="F20" s="27">
        <f t="shared" si="2"/>
        <v>0</v>
      </c>
      <c r="G20" s="27">
        <f t="shared" si="2"/>
        <v>0</v>
      </c>
    </row>
    <row r="21" spans="1:11">
      <c r="A21" s="33" t="s">
        <v>16</v>
      </c>
      <c r="B21" s="29" t="s">
        <v>34</v>
      </c>
      <c r="C21" s="36"/>
      <c r="D21" s="36"/>
      <c r="E21" s="36"/>
      <c r="F21" s="36"/>
      <c r="G21" s="36"/>
      <c r="H21" s="37"/>
      <c r="I21" s="37"/>
      <c r="J21" s="37"/>
      <c r="K21" s="37"/>
    </row>
    <row r="22" spans="1:11" ht="27.6">
      <c r="A22" s="38" t="s">
        <v>17</v>
      </c>
      <c r="B22" s="30">
        <f>C22+D22+E22+G22</f>
        <v>0</v>
      </c>
      <c r="C22" s="30"/>
      <c r="D22" s="30"/>
      <c r="E22" s="30"/>
      <c r="F22" s="30"/>
      <c r="G22" s="30"/>
    </row>
    <row r="23" spans="1:11">
      <c r="A23" s="39" t="s">
        <v>18</v>
      </c>
      <c r="B23" s="27">
        <f>C23+D23+E23+G23</f>
        <v>0</v>
      </c>
      <c r="C23" s="27">
        <f t="shared" ref="C23:G23" si="3">C20*C21+C22</f>
        <v>0</v>
      </c>
      <c r="D23" s="27">
        <f t="shared" si="3"/>
        <v>0</v>
      </c>
      <c r="E23" s="27">
        <f t="shared" si="3"/>
        <v>0</v>
      </c>
      <c r="F23" s="27">
        <f t="shared" si="3"/>
        <v>0</v>
      </c>
      <c r="G23" s="27">
        <f t="shared" si="3"/>
        <v>0</v>
      </c>
    </row>
    <row r="24" spans="1:11">
      <c r="A24" s="33" t="s">
        <v>16</v>
      </c>
      <c r="B24" s="29" t="s">
        <v>34</v>
      </c>
      <c r="C24" s="36"/>
      <c r="D24" s="36"/>
      <c r="E24" s="36"/>
      <c r="F24" s="36"/>
      <c r="G24" s="36"/>
    </row>
    <row r="25" spans="1:11" ht="27.6">
      <c r="A25" s="38" t="s">
        <v>17</v>
      </c>
      <c r="B25" s="30">
        <f>C25+D25+E25+G25</f>
        <v>0</v>
      </c>
      <c r="C25" s="30"/>
      <c r="D25" s="30"/>
      <c r="E25" s="30"/>
      <c r="F25" s="30"/>
      <c r="G25" s="30"/>
    </row>
    <row r="26" spans="1:11" ht="27.6">
      <c r="A26" s="39" t="s">
        <v>19</v>
      </c>
      <c r="B26" s="27">
        <f>C26+D26+E26+G26</f>
        <v>0</v>
      </c>
      <c r="C26" s="27">
        <f t="shared" ref="C26:G26" si="4">C23*C24+C25</f>
        <v>0</v>
      </c>
      <c r="D26" s="27">
        <f t="shared" si="4"/>
        <v>0</v>
      </c>
      <c r="E26" s="27">
        <f t="shared" si="4"/>
        <v>0</v>
      </c>
      <c r="F26" s="27">
        <f t="shared" si="4"/>
        <v>0</v>
      </c>
      <c r="G26" s="27">
        <f t="shared" si="4"/>
        <v>0</v>
      </c>
    </row>
    <row r="27" spans="1:11">
      <c r="A27" s="33" t="s">
        <v>16</v>
      </c>
      <c r="B27" s="29" t="s">
        <v>34</v>
      </c>
      <c r="C27" s="36"/>
      <c r="D27" s="36"/>
      <c r="E27" s="36"/>
      <c r="F27" s="36"/>
      <c r="G27" s="36"/>
    </row>
    <row r="28" spans="1:11" ht="27.6">
      <c r="A28" s="38" t="s">
        <v>17</v>
      </c>
      <c r="B28" s="30">
        <f>C28+D28+E28+G28</f>
        <v>0</v>
      </c>
      <c r="C28" s="30"/>
      <c r="D28" s="30"/>
      <c r="E28" s="30"/>
      <c r="F28" s="30"/>
      <c r="G28" s="30"/>
    </row>
    <row r="29" spans="1:11" ht="27.6">
      <c r="A29" s="39" t="s">
        <v>20</v>
      </c>
      <c r="B29" s="27">
        <f>C29+D29+E29+G29</f>
        <v>0</v>
      </c>
      <c r="C29" s="27">
        <f t="shared" ref="C29:G29" si="5">C26*C27+C28</f>
        <v>0</v>
      </c>
      <c r="D29" s="27">
        <f t="shared" si="5"/>
        <v>0</v>
      </c>
      <c r="E29" s="27">
        <f t="shared" si="5"/>
        <v>0</v>
      </c>
      <c r="F29" s="27">
        <f t="shared" si="5"/>
        <v>0</v>
      </c>
      <c r="G29" s="27">
        <f t="shared" si="5"/>
        <v>0</v>
      </c>
    </row>
  </sheetData>
  <mergeCells count="6">
    <mergeCell ref="A1:G1"/>
    <mergeCell ref="E2:G2"/>
    <mergeCell ref="A3:G3"/>
    <mergeCell ref="A5:A6"/>
    <mergeCell ref="B5:B6"/>
    <mergeCell ref="C5:G5"/>
  </mergeCells>
  <pageMargins left="0" right="0" top="0.39370078740157483" bottom="0.19685039370078741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Normal="100" zoomScaleSheetLayoutView="100" workbookViewId="0">
      <selection activeCell="F11" sqref="F11"/>
    </sheetView>
  </sheetViews>
  <sheetFormatPr defaultColWidth="9.109375" defaultRowHeight="15.6"/>
  <cols>
    <col min="1" max="1" width="42.44140625" style="41" customWidth="1"/>
    <col min="2" max="2" width="10.88671875" style="42" customWidth="1"/>
    <col min="3" max="7" width="13.6640625" style="40" customWidth="1"/>
    <col min="8" max="8" width="9.109375" style="40" customWidth="1"/>
    <col min="9" max="16384" width="9.109375" style="40"/>
  </cols>
  <sheetData>
    <row r="1" spans="1:7">
      <c r="A1" s="150">
        <v>78</v>
      </c>
      <c r="B1" s="150"/>
      <c r="C1" s="150"/>
      <c r="D1" s="150"/>
      <c r="E1" s="150"/>
      <c r="F1" s="150"/>
      <c r="G1" s="150"/>
    </row>
    <row r="2" spans="1:7" ht="34.5" customHeight="1">
      <c r="D2" s="43"/>
      <c r="E2" s="155" t="s">
        <v>60</v>
      </c>
      <c r="F2" s="155"/>
      <c r="G2" s="155"/>
    </row>
    <row r="3" spans="1:7" ht="17.399999999999999">
      <c r="A3" s="156" t="s">
        <v>61</v>
      </c>
      <c r="B3" s="156"/>
      <c r="C3" s="156"/>
      <c r="D3" s="156"/>
      <c r="E3" s="156"/>
      <c r="F3" s="156"/>
      <c r="G3" s="156"/>
    </row>
    <row r="4" spans="1:7">
      <c r="A4" s="44"/>
      <c r="B4" s="44"/>
      <c r="G4" s="45" t="s">
        <v>1</v>
      </c>
    </row>
    <row r="5" spans="1:7" ht="18.75" customHeight="1">
      <c r="A5" s="157" t="s">
        <v>2</v>
      </c>
      <c r="B5" s="157" t="s">
        <v>26</v>
      </c>
      <c r="C5" s="158" t="s">
        <v>62</v>
      </c>
      <c r="D5" s="158"/>
      <c r="E5" s="158"/>
      <c r="F5" s="158"/>
      <c r="G5" s="158"/>
    </row>
    <row r="6" spans="1:7" ht="41.4">
      <c r="A6" s="157"/>
      <c r="B6" s="157"/>
      <c r="C6" s="46" t="s">
        <v>63</v>
      </c>
      <c r="D6" s="46" t="s">
        <v>64</v>
      </c>
      <c r="E6" s="46" t="s">
        <v>65</v>
      </c>
      <c r="F6" s="46" t="s">
        <v>66</v>
      </c>
      <c r="G6" s="46" t="s">
        <v>67</v>
      </c>
    </row>
    <row r="7" spans="1:7">
      <c r="A7" s="47" t="s">
        <v>68</v>
      </c>
      <c r="B7" s="48">
        <f>C7+D7+G7+E7</f>
        <v>0</v>
      </c>
      <c r="C7" s="49"/>
      <c r="D7" s="49"/>
      <c r="E7" s="49"/>
      <c r="F7" s="49"/>
      <c r="G7" s="49"/>
    </row>
    <row r="8" spans="1:7">
      <c r="A8" s="50" t="s">
        <v>69</v>
      </c>
      <c r="B8" s="51">
        <f>C8+D8+G8+E8</f>
        <v>0</v>
      </c>
      <c r="C8" s="52">
        <f>C7</f>
        <v>0</v>
      </c>
      <c r="D8" s="52">
        <f>D7</f>
        <v>0</v>
      </c>
      <c r="E8" s="52"/>
      <c r="F8" s="52">
        <f>F7</f>
        <v>0</v>
      </c>
      <c r="G8" s="52">
        <f>G7</f>
        <v>0</v>
      </c>
    </row>
    <row r="9" spans="1:7" ht="27.6">
      <c r="A9" s="47" t="s">
        <v>70</v>
      </c>
      <c r="B9" s="53" t="s">
        <v>34</v>
      </c>
      <c r="C9" s="49"/>
      <c r="D9" s="49"/>
      <c r="E9" s="49"/>
      <c r="F9" s="49"/>
      <c r="G9" s="49"/>
    </row>
    <row r="10" spans="1:7">
      <c r="A10" s="47" t="s">
        <v>71</v>
      </c>
      <c r="B10" s="53" t="s">
        <v>34</v>
      </c>
      <c r="C10" s="49"/>
      <c r="D10" s="49"/>
      <c r="E10" s="49"/>
      <c r="F10" s="49"/>
      <c r="G10" s="49"/>
    </row>
    <row r="11" spans="1:7">
      <c r="A11" s="47" t="s">
        <v>72</v>
      </c>
      <c r="B11" s="53" t="s">
        <v>34</v>
      </c>
      <c r="C11" s="49"/>
      <c r="D11" s="49"/>
      <c r="E11" s="49"/>
      <c r="F11" s="49"/>
      <c r="G11" s="49"/>
    </row>
    <row r="12" spans="1:7" s="57" customFormat="1">
      <c r="A12" s="54" t="s">
        <v>73</v>
      </c>
      <c r="B12" s="55" t="s">
        <v>34</v>
      </c>
      <c r="C12" s="56"/>
      <c r="D12" s="56"/>
      <c r="E12" s="56"/>
      <c r="F12" s="56"/>
      <c r="G12" s="56"/>
    </row>
    <row r="13" spans="1:7" s="57" customFormat="1">
      <c r="A13" s="54" t="s">
        <v>8</v>
      </c>
      <c r="B13" s="55" t="s">
        <v>34</v>
      </c>
      <c r="C13" s="58"/>
      <c r="D13" s="58"/>
      <c r="E13" s="58"/>
      <c r="F13" s="58"/>
      <c r="G13" s="58"/>
    </row>
    <row r="14" spans="1:7" s="57" customFormat="1">
      <c r="A14" s="148" t="s">
        <v>74</v>
      </c>
      <c r="B14" s="55" t="s">
        <v>34</v>
      </c>
      <c r="C14" s="58">
        <f>IF(C46=0,0,D46/C46)</f>
        <v>0</v>
      </c>
      <c r="D14" s="58">
        <f>IF(C50=0,0,D50/C50)</f>
        <v>0</v>
      </c>
      <c r="E14" s="58">
        <f>IF(C45=0,0,D45/C45)</f>
        <v>0</v>
      </c>
      <c r="F14" s="58">
        <f>IF(C47=0,0,D47/C47)</f>
        <v>0</v>
      </c>
      <c r="G14" s="58">
        <f>IF(C49=0,0,D49/C49)</f>
        <v>0</v>
      </c>
    </row>
    <row r="15" spans="1:7" s="57" customFormat="1">
      <c r="A15" s="149"/>
      <c r="B15" s="55" t="s">
        <v>34</v>
      </c>
      <c r="C15" s="58">
        <f>IF(C48=0,0,D48/C48)</f>
        <v>0</v>
      </c>
      <c r="D15" s="58" t="s">
        <v>34</v>
      </c>
      <c r="E15" s="58" t="s">
        <v>34</v>
      </c>
      <c r="F15" s="58" t="s">
        <v>34</v>
      </c>
      <c r="G15" s="58" t="s">
        <v>34</v>
      </c>
    </row>
    <row r="16" spans="1:7" ht="27.6">
      <c r="A16" s="59" t="s">
        <v>75</v>
      </c>
      <c r="B16" s="48">
        <f>C16+D16+G16+E16</f>
        <v>0</v>
      </c>
      <c r="C16" s="49">
        <f>C10*C12*C13*C14*C15</f>
        <v>0</v>
      </c>
      <c r="D16" s="49">
        <f>D10*D12*D13*D14</f>
        <v>0</v>
      </c>
      <c r="E16" s="49">
        <f>E10*E12*E13*E14*50%</f>
        <v>0</v>
      </c>
      <c r="F16" s="49">
        <f>F10*F12*F13*F14</f>
        <v>0</v>
      </c>
      <c r="G16" s="49">
        <f>G10*G12*G13*G14</f>
        <v>0</v>
      </c>
    </row>
    <row r="17" spans="1:7" ht="27.6">
      <c r="A17" s="60" t="s">
        <v>11</v>
      </c>
      <c r="B17" s="51">
        <f>C17+D17+G17+E17</f>
        <v>0</v>
      </c>
      <c r="C17" s="52">
        <f>C21+C23+C18+C19+C20+C22</f>
        <v>0</v>
      </c>
      <c r="D17" s="52">
        <f t="shared" ref="D17:G17" si="0">D21+D23+D18+D19+D20+D22</f>
        <v>0</v>
      </c>
      <c r="E17" s="52">
        <f t="shared" si="0"/>
        <v>0</v>
      </c>
      <c r="F17" s="52">
        <f t="shared" si="0"/>
        <v>0</v>
      </c>
      <c r="G17" s="52">
        <f t="shared" si="0"/>
        <v>0</v>
      </c>
    </row>
    <row r="18" spans="1:7" ht="27.6">
      <c r="A18" s="61" t="s">
        <v>22</v>
      </c>
      <c r="B18" s="48">
        <f t="shared" ref="B18:B24" si="1">C18+D18+G18+E18</f>
        <v>0</v>
      </c>
      <c r="C18" s="49"/>
      <c r="D18" s="49"/>
      <c r="E18" s="49"/>
      <c r="F18" s="49"/>
      <c r="G18" s="49"/>
    </row>
    <row r="19" spans="1:7" ht="27.6">
      <c r="A19" s="61" t="s">
        <v>23</v>
      </c>
      <c r="B19" s="48">
        <f t="shared" si="1"/>
        <v>0</v>
      </c>
      <c r="C19" s="49"/>
      <c r="D19" s="49"/>
      <c r="E19" s="49"/>
      <c r="F19" s="49"/>
      <c r="G19" s="49"/>
    </row>
    <row r="20" spans="1:7">
      <c r="A20" s="61" t="s">
        <v>12</v>
      </c>
      <c r="B20" s="48">
        <f t="shared" si="1"/>
        <v>0</v>
      </c>
      <c r="C20" s="49"/>
      <c r="D20" s="49"/>
      <c r="E20" s="49"/>
      <c r="F20" s="49"/>
      <c r="G20" s="49"/>
    </row>
    <row r="21" spans="1:7">
      <c r="A21" s="62" t="s">
        <v>13</v>
      </c>
      <c r="B21" s="48">
        <f t="shared" si="1"/>
        <v>0</v>
      </c>
      <c r="C21" s="49"/>
      <c r="D21" s="49"/>
      <c r="E21" s="49"/>
      <c r="F21" s="49"/>
      <c r="G21" s="49"/>
    </row>
    <row r="22" spans="1:7">
      <c r="A22" s="62" t="s">
        <v>38</v>
      </c>
      <c r="B22" s="48">
        <f t="shared" si="1"/>
        <v>0</v>
      </c>
      <c r="C22" s="49"/>
      <c r="D22" s="49"/>
      <c r="E22" s="49"/>
      <c r="F22" s="49"/>
      <c r="G22" s="49"/>
    </row>
    <row r="23" spans="1:7" ht="41.4">
      <c r="A23" s="62" t="s">
        <v>14</v>
      </c>
      <c r="B23" s="48">
        <f t="shared" si="1"/>
        <v>0</v>
      </c>
      <c r="C23" s="49"/>
      <c r="D23" s="49"/>
      <c r="E23" s="49"/>
      <c r="F23" s="49"/>
      <c r="G23" s="49"/>
    </row>
    <row r="24" spans="1:7" ht="41.4">
      <c r="A24" s="60" t="s">
        <v>76</v>
      </c>
      <c r="B24" s="51">
        <f t="shared" si="1"/>
        <v>0</v>
      </c>
      <c r="C24" s="52">
        <f>C16+C17</f>
        <v>0</v>
      </c>
      <c r="D24" s="52">
        <f t="shared" ref="D24:G24" si="2">D16+D17</f>
        <v>0</v>
      </c>
      <c r="E24" s="52">
        <f t="shared" si="2"/>
        <v>0</v>
      </c>
      <c r="F24" s="52">
        <f t="shared" si="2"/>
        <v>0</v>
      </c>
      <c r="G24" s="52">
        <f t="shared" si="2"/>
        <v>0</v>
      </c>
    </row>
    <row r="25" spans="1:7">
      <c r="A25" s="54" t="s">
        <v>16</v>
      </c>
      <c r="B25" s="53" t="s">
        <v>34</v>
      </c>
      <c r="C25" s="63"/>
      <c r="D25" s="63"/>
      <c r="E25" s="63"/>
      <c r="F25" s="63"/>
      <c r="G25" s="63"/>
    </row>
    <row r="26" spans="1:7">
      <c r="A26" s="148" t="s">
        <v>74</v>
      </c>
      <c r="B26" s="55" t="s">
        <v>34</v>
      </c>
      <c r="C26" s="58">
        <f>IF(D46=0,0,E46/D46)</f>
        <v>0</v>
      </c>
      <c r="D26" s="58">
        <f>IF(D50=0,0,E50/D50)</f>
        <v>0</v>
      </c>
      <c r="E26" s="58">
        <f>IF(D45=0,0,E45/D45)</f>
        <v>0</v>
      </c>
      <c r="F26" s="58">
        <f>IF(D47=0,0,E47/D47)</f>
        <v>0</v>
      </c>
      <c r="G26" s="58">
        <f>IF(D49=0,0,E49/D49)</f>
        <v>0</v>
      </c>
    </row>
    <row r="27" spans="1:7">
      <c r="A27" s="149"/>
      <c r="B27" s="55" t="s">
        <v>34</v>
      </c>
      <c r="C27" s="58">
        <f>IF(D48=0,0,E48/D48)</f>
        <v>0</v>
      </c>
      <c r="D27" s="58" t="s">
        <v>34</v>
      </c>
      <c r="E27" s="58" t="s">
        <v>34</v>
      </c>
      <c r="F27" s="58" t="s">
        <v>34</v>
      </c>
      <c r="G27" s="58" t="s">
        <v>34</v>
      </c>
    </row>
    <row r="28" spans="1:7" ht="27.6">
      <c r="A28" s="47" t="s">
        <v>17</v>
      </c>
      <c r="B28" s="48">
        <f t="shared" ref="B28:B29" si="3">C28+D28+G28+E28</f>
        <v>0</v>
      </c>
      <c r="C28" s="49"/>
      <c r="D28" s="49"/>
      <c r="E28" s="49"/>
      <c r="F28" s="49"/>
      <c r="G28" s="49"/>
    </row>
    <row r="29" spans="1:7">
      <c r="A29" s="60" t="s">
        <v>18</v>
      </c>
      <c r="B29" s="51">
        <f t="shared" si="3"/>
        <v>0</v>
      </c>
      <c r="C29" s="52">
        <f>C24*C25*C26*C27+C28</f>
        <v>0</v>
      </c>
      <c r="D29" s="52">
        <f>D24*D25*D26+D28</f>
        <v>0</v>
      </c>
      <c r="E29" s="52">
        <f t="shared" ref="E29:G29" si="4">E24*E25*E26+E28</f>
        <v>0</v>
      </c>
      <c r="F29" s="52">
        <f t="shared" si="4"/>
        <v>0</v>
      </c>
      <c r="G29" s="52">
        <f t="shared" si="4"/>
        <v>0</v>
      </c>
    </row>
    <row r="30" spans="1:7">
      <c r="A30" s="54" t="s">
        <v>16</v>
      </c>
      <c r="B30" s="53" t="s">
        <v>34</v>
      </c>
      <c r="C30" s="63"/>
      <c r="D30" s="63"/>
      <c r="E30" s="63"/>
      <c r="F30" s="63"/>
      <c r="G30" s="63"/>
    </row>
    <row r="31" spans="1:7">
      <c r="A31" s="148" t="s">
        <v>74</v>
      </c>
      <c r="B31" s="55" t="s">
        <v>34</v>
      </c>
      <c r="C31" s="58">
        <f>IF(E46=0,0,F46/E46)</f>
        <v>0</v>
      </c>
      <c r="D31" s="58">
        <f>IF(E50=0,0,F50/E50)</f>
        <v>0</v>
      </c>
      <c r="E31" s="58">
        <f>IF(E45=0,0,F45/E45)</f>
        <v>0</v>
      </c>
      <c r="F31" s="58">
        <f>IF(E47=0,0,F47/E47)</f>
        <v>0</v>
      </c>
      <c r="G31" s="58">
        <f>IF(E49=0,0,F49/E49)</f>
        <v>0</v>
      </c>
    </row>
    <row r="32" spans="1:7">
      <c r="A32" s="149"/>
      <c r="B32" s="55" t="s">
        <v>34</v>
      </c>
      <c r="C32" s="58">
        <f>IF(E48=0,0,F48/E48)</f>
        <v>0</v>
      </c>
      <c r="D32" s="58" t="s">
        <v>34</v>
      </c>
      <c r="E32" s="58" t="s">
        <v>34</v>
      </c>
      <c r="F32" s="58" t="s">
        <v>34</v>
      </c>
      <c r="G32" s="58" t="s">
        <v>34</v>
      </c>
    </row>
    <row r="33" spans="1:7" ht="27.6">
      <c r="A33" s="47" t="s">
        <v>17</v>
      </c>
      <c r="B33" s="48">
        <f t="shared" ref="B33:B34" si="5">C33+D33+G33+E33</f>
        <v>0</v>
      </c>
      <c r="C33" s="49"/>
      <c r="D33" s="49"/>
      <c r="E33" s="49"/>
      <c r="F33" s="49"/>
      <c r="G33" s="49"/>
    </row>
    <row r="34" spans="1:7" ht="27.6">
      <c r="A34" s="60" t="s">
        <v>19</v>
      </c>
      <c r="B34" s="51">
        <f t="shared" si="5"/>
        <v>0</v>
      </c>
      <c r="C34" s="52">
        <f>C29*C30*C31*C32+C33</f>
        <v>0</v>
      </c>
      <c r="D34" s="52">
        <f>D29*D30*D31+D33</f>
        <v>0</v>
      </c>
      <c r="E34" s="52">
        <f t="shared" ref="E34:G34" si="6">E29*E30*E31+E33</f>
        <v>0</v>
      </c>
      <c r="F34" s="52">
        <f t="shared" si="6"/>
        <v>0</v>
      </c>
      <c r="G34" s="52">
        <f t="shared" si="6"/>
        <v>0</v>
      </c>
    </row>
    <row r="35" spans="1:7">
      <c r="A35" s="54" t="s">
        <v>16</v>
      </c>
      <c r="B35" s="53" t="s">
        <v>34</v>
      </c>
      <c r="C35" s="63"/>
      <c r="D35" s="63"/>
      <c r="E35" s="63"/>
      <c r="F35" s="63"/>
      <c r="G35" s="63"/>
    </row>
    <row r="36" spans="1:7">
      <c r="A36" s="148" t="s">
        <v>74</v>
      </c>
      <c r="B36" s="55" t="s">
        <v>34</v>
      </c>
      <c r="C36" s="58">
        <f>IF(F46=0,0,G46/F46)</f>
        <v>0</v>
      </c>
      <c r="D36" s="58">
        <f>IF(F50=0,0,G50/F50)</f>
        <v>0</v>
      </c>
      <c r="E36" s="58">
        <f>IF(F45=0,0,G45/F45)</f>
        <v>0</v>
      </c>
      <c r="F36" s="58">
        <f>IF(F47=0,0,G47/F47)</f>
        <v>0</v>
      </c>
      <c r="G36" s="58">
        <f>IF(F49=0,0,G49/F49)</f>
        <v>0</v>
      </c>
    </row>
    <row r="37" spans="1:7">
      <c r="A37" s="149"/>
      <c r="B37" s="55" t="s">
        <v>34</v>
      </c>
      <c r="C37" s="58">
        <f>IF(F48=0,0,G48/F48)</f>
        <v>0</v>
      </c>
      <c r="D37" s="58" t="s">
        <v>34</v>
      </c>
      <c r="E37" s="58" t="s">
        <v>34</v>
      </c>
      <c r="F37" s="58" t="s">
        <v>34</v>
      </c>
      <c r="G37" s="58" t="s">
        <v>34</v>
      </c>
    </row>
    <row r="38" spans="1:7" ht="27.6">
      <c r="A38" s="47" t="s">
        <v>17</v>
      </c>
      <c r="B38" s="48">
        <f t="shared" ref="B38:B39" si="7">C38+D38+G38+E38</f>
        <v>0</v>
      </c>
      <c r="C38" s="49"/>
      <c r="D38" s="49"/>
      <c r="E38" s="49"/>
      <c r="F38" s="49"/>
      <c r="G38" s="49"/>
    </row>
    <row r="39" spans="1:7" ht="27.6">
      <c r="A39" s="60" t="s">
        <v>20</v>
      </c>
      <c r="B39" s="51">
        <f t="shared" si="7"/>
        <v>0</v>
      </c>
      <c r="C39" s="52">
        <f>C34*C35*C36*C37+C38</f>
        <v>0</v>
      </c>
      <c r="D39" s="52">
        <f>D34*D35*D36+D38</f>
        <v>0</v>
      </c>
      <c r="E39" s="52">
        <f t="shared" ref="E39:G39" si="8">E34*E35*E36+E38</f>
        <v>0</v>
      </c>
      <c r="F39" s="52">
        <f t="shared" si="8"/>
        <v>0</v>
      </c>
      <c r="G39" s="52">
        <f t="shared" si="8"/>
        <v>0</v>
      </c>
    </row>
    <row r="40" spans="1:7">
      <c r="A40" s="150">
        <v>79</v>
      </c>
      <c r="B40" s="150"/>
      <c r="C40" s="150"/>
      <c r="D40" s="150"/>
      <c r="E40" s="150"/>
      <c r="F40" s="150"/>
      <c r="G40" s="150"/>
    </row>
    <row r="41" spans="1:7">
      <c r="A41" s="64"/>
      <c r="B41" s="65"/>
      <c r="C41" s="66"/>
      <c r="D41" s="66"/>
      <c r="E41" s="66"/>
      <c r="F41" s="66"/>
      <c r="G41" s="66"/>
    </row>
    <row r="42" spans="1:7" ht="16.2">
      <c r="A42" s="67" t="s">
        <v>77</v>
      </c>
      <c r="B42" s="65"/>
      <c r="C42" s="66"/>
      <c r="D42" s="66"/>
      <c r="E42" s="66"/>
      <c r="F42" s="66"/>
      <c r="G42" s="66"/>
    </row>
    <row r="43" spans="1:7" ht="15.75" customHeight="1">
      <c r="A43" s="151" t="s">
        <v>78</v>
      </c>
      <c r="B43" s="152" t="s">
        <v>79</v>
      </c>
      <c r="C43" s="153"/>
      <c r="D43" s="153"/>
      <c r="E43" s="153"/>
      <c r="F43" s="153"/>
      <c r="G43" s="154"/>
    </row>
    <row r="44" spans="1:7" ht="39.6">
      <c r="A44" s="151"/>
      <c r="B44" s="68" t="s">
        <v>80</v>
      </c>
      <c r="C44" s="69" t="s">
        <v>81</v>
      </c>
      <c r="D44" s="69" t="s">
        <v>82</v>
      </c>
      <c r="E44" s="69" t="s">
        <v>83</v>
      </c>
      <c r="F44" s="69" t="s">
        <v>84</v>
      </c>
      <c r="G44" s="69" t="s">
        <v>85</v>
      </c>
    </row>
    <row r="45" spans="1:7" ht="132">
      <c r="A45" s="70" t="s">
        <v>86</v>
      </c>
      <c r="B45" s="71" t="s">
        <v>87</v>
      </c>
      <c r="C45" s="70"/>
      <c r="D45" s="70"/>
      <c r="E45" s="70"/>
      <c r="F45" s="70"/>
      <c r="G45" s="70"/>
    </row>
    <row r="46" spans="1:7" ht="132">
      <c r="A46" s="70" t="s">
        <v>88</v>
      </c>
      <c r="B46" s="68" t="s">
        <v>89</v>
      </c>
      <c r="C46" s="70"/>
      <c r="D46" s="70"/>
      <c r="E46" s="70"/>
      <c r="F46" s="70"/>
      <c r="G46" s="70"/>
    </row>
    <row r="47" spans="1:7" ht="52.8">
      <c r="A47" s="70" t="s">
        <v>90</v>
      </c>
      <c r="B47" s="68" t="s">
        <v>89</v>
      </c>
      <c r="C47" s="70"/>
      <c r="D47" s="70"/>
      <c r="E47" s="70"/>
      <c r="F47" s="70"/>
      <c r="G47" s="70"/>
    </row>
    <row r="48" spans="1:7" ht="52.8">
      <c r="A48" s="70" t="s">
        <v>91</v>
      </c>
      <c r="B48" s="68" t="s">
        <v>89</v>
      </c>
      <c r="C48" s="70"/>
      <c r="D48" s="70"/>
      <c r="E48" s="70"/>
      <c r="F48" s="70"/>
      <c r="G48" s="70"/>
    </row>
    <row r="49" spans="1:7" ht="39.6">
      <c r="A49" s="70" t="s">
        <v>92</v>
      </c>
      <c r="B49" s="68" t="s">
        <v>89</v>
      </c>
      <c r="C49" s="70"/>
      <c r="D49" s="70"/>
      <c r="E49" s="70"/>
      <c r="F49" s="70"/>
      <c r="G49" s="70"/>
    </row>
    <row r="50" spans="1:7" ht="66">
      <c r="A50" s="72" t="s">
        <v>93</v>
      </c>
      <c r="B50" s="68" t="s">
        <v>89</v>
      </c>
      <c r="C50" s="72"/>
      <c r="D50" s="72"/>
      <c r="E50" s="72"/>
      <c r="F50" s="72"/>
      <c r="G50" s="72"/>
    </row>
    <row r="52" spans="1:7">
      <c r="A52" s="73" t="s">
        <v>94</v>
      </c>
    </row>
    <row r="53" spans="1:7">
      <c r="A53" s="74" t="s">
        <v>95</v>
      </c>
    </row>
    <row r="54" spans="1:7">
      <c r="A54" s="73" t="s">
        <v>96</v>
      </c>
    </row>
    <row r="55" spans="1:7">
      <c r="A55" s="73" t="s">
        <v>97</v>
      </c>
    </row>
    <row r="56" spans="1:7">
      <c r="A56" s="73" t="s">
        <v>98</v>
      </c>
    </row>
    <row r="57" spans="1:7">
      <c r="A57" s="73" t="s">
        <v>99</v>
      </c>
    </row>
  </sheetData>
  <mergeCells count="13">
    <mergeCell ref="A43:A44"/>
    <mergeCell ref="B43:G43"/>
    <mergeCell ref="A1:G1"/>
    <mergeCell ref="E2:G2"/>
    <mergeCell ref="A3:G3"/>
    <mergeCell ref="A5:A6"/>
    <mergeCell ref="B5:B6"/>
    <mergeCell ref="C5:G5"/>
    <mergeCell ref="A14:A15"/>
    <mergeCell ref="A26:A27"/>
    <mergeCell ref="A31:A32"/>
    <mergeCell ref="A36:A37"/>
    <mergeCell ref="A40:G40"/>
  </mergeCells>
  <printOptions horizontalCentered="1"/>
  <pageMargins left="0" right="0" top="0.31496062992125984" bottom="0.27559055118110237" header="0.31496062992125984" footer="0.31496062992125984"/>
  <pageSetup paperSize="9" scale="82" orientation="portrait" r:id="rId1"/>
  <headerFooter alignWithMargins="0"/>
  <rowBreaks count="1" manualBreakCount="1">
    <brk id="3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view="pageBreakPreview" zoomScaleNormal="100" zoomScaleSheetLayoutView="100" workbookViewId="0">
      <selection activeCell="A17" sqref="A17"/>
    </sheetView>
  </sheetViews>
  <sheetFormatPr defaultColWidth="9.109375" defaultRowHeight="13.8"/>
  <cols>
    <col min="1" max="1" width="57.44140625" style="1" customWidth="1"/>
    <col min="2" max="2" width="14" style="1" customWidth="1"/>
    <col min="3" max="4" width="15.6640625" style="1" customWidth="1"/>
    <col min="5" max="16384" width="9.109375" style="1"/>
  </cols>
  <sheetData>
    <row r="1" spans="1:4" ht="12.75" customHeight="1">
      <c r="A1" s="139">
        <v>80</v>
      </c>
      <c r="B1" s="139"/>
      <c r="C1" s="139"/>
      <c r="D1" s="139"/>
    </row>
    <row r="2" spans="1:4" ht="26.4">
      <c r="D2" s="2" t="s">
        <v>100</v>
      </c>
    </row>
    <row r="3" spans="1:4" ht="39" customHeight="1">
      <c r="A3" s="140" t="s">
        <v>101</v>
      </c>
      <c r="B3" s="140"/>
      <c r="C3" s="140"/>
      <c r="D3" s="140"/>
    </row>
    <row r="4" spans="1:4" ht="15" customHeight="1">
      <c r="D4" s="3" t="s">
        <v>1</v>
      </c>
    </row>
    <row r="5" spans="1:4" ht="12.75" customHeight="1">
      <c r="A5" s="159" t="s">
        <v>2</v>
      </c>
      <c r="B5" s="159" t="s">
        <v>26</v>
      </c>
      <c r="C5" s="161" t="s">
        <v>27</v>
      </c>
      <c r="D5" s="161"/>
    </row>
    <row r="6" spans="1:4" ht="27.6">
      <c r="A6" s="160"/>
      <c r="B6" s="160"/>
      <c r="C6" s="4" t="s">
        <v>102</v>
      </c>
      <c r="D6" s="75" t="s">
        <v>103</v>
      </c>
    </row>
    <row r="7" spans="1:4" ht="27.6">
      <c r="A7" s="8" t="s">
        <v>50</v>
      </c>
      <c r="B7" s="9">
        <f>C7+D7</f>
        <v>0</v>
      </c>
      <c r="C7" s="9"/>
      <c r="D7" s="9"/>
    </row>
    <row r="8" spans="1:4" ht="14.4">
      <c r="A8" s="76" t="s">
        <v>104</v>
      </c>
      <c r="B8" s="77">
        <f>D8</f>
        <v>0</v>
      </c>
      <c r="C8" s="77" t="s">
        <v>34</v>
      </c>
      <c r="D8" s="77"/>
    </row>
    <row r="9" spans="1:4" ht="27.6">
      <c r="A9" s="6" t="s">
        <v>105</v>
      </c>
      <c r="B9" s="7">
        <f>C9+D9</f>
        <v>0</v>
      </c>
      <c r="C9" s="7"/>
      <c r="D9" s="7"/>
    </row>
    <row r="10" spans="1:4">
      <c r="A10" s="10" t="s">
        <v>106</v>
      </c>
      <c r="B10" s="7"/>
      <c r="C10" s="7"/>
      <c r="D10" s="7"/>
    </row>
    <row r="11" spans="1:4" s="80" customFormat="1" ht="27.6">
      <c r="A11" s="78" t="s">
        <v>107</v>
      </c>
      <c r="B11" s="79">
        <f t="shared" ref="B11:B13" si="0">C11+D11</f>
        <v>0</v>
      </c>
      <c r="C11" s="79"/>
      <c r="D11" s="79"/>
    </row>
    <row r="12" spans="1:4" s="80" customFormat="1" ht="27.6">
      <c r="A12" s="78" t="s">
        <v>108</v>
      </c>
      <c r="B12" s="79">
        <f t="shared" si="0"/>
        <v>0</v>
      </c>
      <c r="C12" s="79"/>
      <c r="D12" s="79"/>
    </row>
    <row r="13" spans="1:4" s="80" customFormat="1" ht="41.4">
      <c r="A13" s="6" t="s">
        <v>109</v>
      </c>
      <c r="B13" s="7">
        <f t="shared" si="0"/>
        <v>0</v>
      </c>
      <c r="C13" s="79"/>
      <c r="D13" s="79"/>
    </row>
    <row r="14" spans="1:4" s="80" customFormat="1">
      <c r="A14" s="10" t="s">
        <v>110</v>
      </c>
      <c r="B14" s="79" t="s">
        <v>34</v>
      </c>
      <c r="C14" s="11">
        <f>IF((C9-C11-C13)=0,0,C12/(C9-C11-C13))</f>
        <v>0</v>
      </c>
      <c r="D14" s="11">
        <f>IF((D9-D11-D13)=0,0,D12/(D9-D11-D13))</f>
        <v>0</v>
      </c>
    </row>
    <row r="15" spans="1:4">
      <c r="A15" s="6" t="s">
        <v>111</v>
      </c>
      <c r="B15" s="7" t="s">
        <v>34</v>
      </c>
      <c r="C15" s="7" t="s">
        <v>34</v>
      </c>
      <c r="D15" s="7"/>
    </row>
    <row r="16" spans="1:4">
      <c r="A16" s="6" t="s">
        <v>112</v>
      </c>
      <c r="B16" s="7" t="s">
        <v>34</v>
      </c>
      <c r="C16" s="7" t="s">
        <v>34</v>
      </c>
      <c r="D16" s="7"/>
    </row>
    <row r="17" spans="1:4" ht="27.6">
      <c r="A17" s="6" t="s">
        <v>113</v>
      </c>
      <c r="B17" s="7" t="s">
        <v>34</v>
      </c>
      <c r="C17" s="7" t="s">
        <v>34</v>
      </c>
      <c r="D17" s="7"/>
    </row>
    <row r="18" spans="1:4">
      <c r="A18" s="6" t="s">
        <v>114</v>
      </c>
      <c r="B18" s="7" t="s">
        <v>34</v>
      </c>
      <c r="C18" s="7"/>
      <c r="D18" s="7"/>
    </row>
    <row r="19" spans="1:4">
      <c r="A19" s="6" t="s">
        <v>115</v>
      </c>
      <c r="B19" s="7">
        <f>C19+D19</f>
        <v>0</v>
      </c>
      <c r="C19" s="7"/>
      <c r="D19" s="7"/>
    </row>
    <row r="20" spans="1:4">
      <c r="A20" s="6" t="s">
        <v>116</v>
      </c>
      <c r="B20" s="7">
        <f>C20+D20</f>
        <v>0</v>
      </c>
      <c r="C20" s="7"/>
      <c r="D20" s="7"/>
    </row>
    <row r="21" spans="1:4">
      <c r="A21" s="10" t="s">
        <v>8</v>
      </c>
      <c r="B21" s="81" t="s">
        <v>34</v>
      </c>
      <c r="C21" s="11"/>
      <c r="D21" s="11"/>
    </row>
    <row r="22" spans="1:4">
      <c r="A22" s="10" t="s">
        <v>73</v>
      </c>
      <c r="B22" s="81" t="s">
        <v>34</v>
      </c>
      <c r="C22" s="11"/>
      <c r="D22" s="11"/>
    </row>
    <row r="23" spans="1:4">
      <c r="A23" s="6" t="s">
        <v>10</v>
      </c>
      <c r="B23" s="7">
        <f t="shared" ref="B23:B31" si="1">C23+D23</f>
        <v>0</v>
      </c>
      <c r="C23" s="7">
        <f>C20*C21*C22*C14</f>
        <v>0</v>
      </c>
      <c r="D23" s="7">
        <f>D20*D21*D22*D14</f>
        <v>0</v>
      </c>
    </row>
    <row r="24" spans="1:4">
      <c r="A24" s="8" t="s">
        <v>11</v>
      </c>
      <c r="B24" s="17">
        <f t="shared" si="1"/>
        <v>0</v>
      </c>
      <c r="C24" s="17">
        <f>C25+C26+C27+C30+C28+C29</f>
        <v>0</v>
      </c>
      <c r="D24" s="17">
        <f t="shared" ref="D24" si="2">D25+D26+D27+D30+D28+D29</f>
        <v>0</v>
      </c>
    </row>
    <row r="25" spans="1:4">
      <c r="A25" s="12" t="s">
        <v>22</v>
      </c>
      <c r="B25" s="20">
        <f t="shared" si="1"/>
        <v>0</v>
      </c>
      <c r="C25" s="20"/>
      <c r="D25" s="20"/>
    </row>
    <row r="26" spans="1:4">
      <c r="A26" s="12" t="s">
        <v>23</v>
      </c>
      <c r="B26" s="20">
        <f t="shared" si="1"/>
        <v>0</v>
      </c>
      <c r="C26" s="20"/>
      <c r="D26" s="20"/>
    </row>
    <row r="27" spans="1:4">
      <c r="A27" s="12" t="s">
        <v>13</v>
      </c>
      <c r="B27" s="20">
        <f t="shared" si="1"/>
        <v>0</v>
      </c>
      <c r="C27" s="20"/>
      <c r="D27" s="20"/>
    </row>
    <row r="28" spans="1:4">
      <c r="A28" s="12" t="s">
        <v>117</v>
      </c>
      <c r="B28" s="20">
        <f t="shared" si="1"/>
        <v>0</v>
      </c>
      <c r="C28" s="20"/>
      <c r="D28" s="20"/>
    </row>
    <row r="29" spans="1:4">
      <c r="A29" s="12" t="s">
        <v>38</v>
      </c>
      <c r="B29" s="20">
        <f t="shared" si="1"/>
        <v>0</v>
      </c>
      <c r="C29" s="20"/>
      <c r="D29" s="20"/>
    </row>
    <row r="30" spans="1:4" ht="27.6">
      <c r="A30" s="12" t="s">
        <v>118</v>
      </c>
      <c r="B30" s="20">
        <f t="shared" si="1"/>
        <v>0</v>
      </c>
      <c r="C30" s="20"/>
      <c r="D30" s="20"/>
    </row>
    <row r="31" spans="1:4" ht="27.6">
      <c r="A31" s="8" t="s">
        <v>40</v>
      </c>
      <c r="B31" s="17">
        <f t="shared" si="1"/>
        <v>0</v>
      </c>
      <c r="C31" s="17">
        <f>C23+C24</f>
        <v>0</v>
      </c>
      <c r="D31" s="17">
        <f>D23+D24</f>
        <v>0</v>
      </c>
    </row>
    <row r="32" spans="1:4">
      <c r="A32" s="10" t="s">
        <v>16</v>
      </c>
      <c r="B32" s="81" t="s">
        <v>34</v>
      </c>
      <c r="C32" s="11"/>
      <c r="D32" s="11"/>
    </row>
    <row r="33" spans="1:4">
      <c r="A33" s="6" t="s">
        <v>117</v>
      </c>
      <c r="B33" s="20">
        <f t="shared" ref="B33:B36" si="3">C33+D33</f>
        <v>0</v>
      </c>
      <c r="C33" s="20"/>
      <c r="D33" s="20"/>
    </row>
    <row r="34" spans="1:4">
      <c r="A34" s="10" t="s">
        <v>119</v>
      </c>
      <c r="B34" s="81" t="s">
        <v>34</v>
      </c>
      <c r="C34" s="19"/>
      <c r="D34" s="19"/>
    </row>
    <row r="35" spans="1:4">
      <c r="A35" s="6" t="s">
        <v>17</v>
      </c>
      <c r="B35" s="20">
        <f t="shared" si="3"/>
        <v>0</v>
      </c>
      <c r="C35" s="20"/>
      <c r="D35" s="20"/>
    </row>
    <row r="36" spans="1:4">
      <c r="A36" s="8" t="s">
        <v>18</v>
      </c>
      <c r="B36" s="17">
        <f t="shared" si="3"/>
        <v>0</v>
      </c>
      <c r="C36" s="17">
        <f>(C31*C32+C35)*C34+C33</f>
        <v>0</v>
      </c>
      <c r="D36" s="17">
        <f>(D31*D32+D35)*D34+D33</f>
        <v>0</v>
      </c>
    </row>
    <row r="37" spans="1:4">
      <c r="A37" s="10" t="s">
        <v>16</v>
      </c>
      <c r="B37" s="81" t="s">
        <v>34</v>
      </c>
      <c r="C37" s="11"/>
      <c r="D37" s="11"/>
    </row>
    <row r="38" spans="1:4">
      <c r="A38" s="6" t="s">
        <v>17</v>
      </c>
      <c r="B38" s="7">
        <f t="shared" ref="B38:B39" si="4">C38+D38</f>
        <v>0</v>
      </c>
      <c r="C38" s="7"/>
      <c r="D38" s="7"/>
    </row>
    <row r="39" spans="1:4">
      <c r="A39" s="8" t="s">
        <v>19</v>
      </c>
      <c r="B39" s="17">
        <f t="shared" si="4"/>
        <v>0</v>
      </c>
      <c r="C39" s="17">
        <f>C36*C37+C38</f>
        <v>0</v>
      </c>
      <c r="D39" s="17">
        <f>D36*D37+D38</f>
        <v>0</v>
      </c>
    </row>
    <row r="40" spans="1:4">
      <c r="A40" s="10" t="s">
        <v>16</v>
      </c>
      <c r="B40" s="81" t="s">
        <v>34</v>
      </c>
      <c r="C40" s="11"/>
      <c r="D40" s="11"/>
    </row>
    <row r="41" spans="1:4">
      <c r="A41" s="6" t="s">
        <v>17</v>
      </c>
      <c r="B41" s="7">
        <f t="shared" ref="B41:B42" si="5">C41+D41</f>
        <v>0</v>
      </c>
      <c r="C41" s="7"/>
      <c r="D41" s="7"/>
    </row>
    <row r="42" spans="1:4">
      <c r="A42" s="8" t="s">
        <v>20</v>
      </c>
      <c r="B42" s="17">
        <f t="shared" si="5"/>
        <v>0</v>
      </c>
      <c r="C42" s="17">
        <f>C39*C40+C41</f>
        <v>0</v>
      </c>
      <c r="D42" s="17">
        <f>D39*D40+D41</f>
        <v>0</v>
      </c>
    </row>
  </sheetData>
  <mergeCells count="5">
    <mergeCell ref="A1:D1"/>
    <mergeCell ref="A3:D3"/>
    <mergeCell ref="A5:A6"/>
    <mergeCell ref="B5:B6"/>
    <mergeCell ref="C5:D5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15" sqref="B15"/>
    </sheetView>
  </sheetViews>
  <sheetFormatPr defaultColWidth="9.109375" defaultRowHeight="13.8"/>
  <cols>
    <col min="1" max="1" width="55.88671875" style="1" customWidth="1"/>
    <col min="2" max="2" width="16.6640625" style="1" customWidth="1"/>
    <col min="3" max="16384" width="9.109375" style="1"/>
  </cols>
  <sheetData>
    <row r="1" spans="1:4">
      <c r="A1" s="139">
        <v>81</v>
      </c>
      <c r="B1" s="139"/>
    </row>
    <row r="2" spans="1:4" ht="26.4">
      <c r="B2" s="2" t="s">
        <v>120</v>
      </c>
    </row>
    <row r="3" spans="1:4" ht="17.399999999999999">
      <c r="A3" s="140" t="s">
        <v>121</v>
      </c>
      <c r="B3" s="140"/>
    </row>
    <row r="4" spans="1:4">
      <c r="B4" s="3" t="s">
        <v>1</v>
      </c>
    </row>
    <row r="5" spans="1:4" ht="27.6">
      <c r="A5" s="4" t="s">
        <v>2</v>
      </c>
      <c r="B5" s="4" t="s">
        <v>122</v>
      </c>
      <c r="D5" s="5"/>
    </row>
    <row r="6" spans="1:4" ht="27.6">
      <c r="A6" s="6" t="s">
        <v>123</v>
      </c>
      <c r="B6" s="7"/>
    </row>
    <row r="7" spans="1:4" ht="27.6">
      <c r="A7" s="6" t="s">
        <v>124</v>
      </c>
      <c r="B7" s="7"/>
    </row>
    <row r="8" spans="1:4">
      <c r="A8" s="10" t="s">
        <v>110</v>
      </c>
      <c r="B8" s="11">
        <f>IF(B6=0,0,B7/B6)</f>
        <v>0</v>
      </c>
    </row>
    <row r="9" spans="1:4">
      <c r="A9" s="6" t="s">
        <v>114</v>
      </c>
      <c r="B9" s="7"/>
    </row>
    <row r="10" spans="1:4">
      <c r="A10" s="6" t="s">
        <v>125</v>
      </c>
      <c r="B10" s="7"/>
    </row>
    <row r="11" spans="1:4">
      <c r="A11" s="6" t="s">
        <v>126</v>
      </c>
      <c r="B11" s="7"/>
    </row>
    <row r="12" spans="1:4" ht="27.6">
      <c r="A12" s="8" t="s">
        <v>50</v>
      </c>
      <c r="B12" s="20"/>
    </row>
    <row r="13" spans="1:4">
      <c r="A13" s="10" t="s">
        <v>8</v>
      </c>
      <c r="B13" s="11"/>
    </row>
    <row r="14" spans="1:4">
      <c r="A14" s="10" t="s">
        <v>9</v>
      </c>
      <c r="B14" s="11"/>
    </row>
    <row r="15" spans="1:4">
      <c r="A15" s="6" t="s">
        <v>10</v>
      </c>
      <c r="B15" s="20">
        <f>B11*B13*B14*B8</f>
        <v>0</v>
      </c>
    </row>
    <row r="16" spans="1:4" ht="27.6">
      <c r="A16" s="8" t="s">
        <v>11</v>
      </c>
      <c r="B16" s="17">
        <f>B19+B22+B17+B18+B20+B21</f>
        <v>0</v>
      </c>
    </row>
    <row r="17" spans="1:2">
      <c r="A17" s="12" t="s">
        <v>22</v>
      </c>
      <c r="B17" s="20"/>
    </row>
    <row r="18" spans="1:2">
      <c r="A18" s="12" t="s">
        <v>23</v>
      </c>
      <c r="B18" s="20"/>
    </row>
    <row r="19" spans="1:2">
      <c r="A19" s="12" t="s">
        <v>13</v>
      </c>
      <c r="B19" s="20"/>
    </row>
    <row r="20" spans="1:2">
      <c r="A20" s="12" t="s">
        <v>117</v>
      </c>
      <c r="B20" s="20"/>
    </row>
    <row r="21" spans="1:2">
      <c r="A21" s="12" t="s">
        <v>38</v>
      </c>
      <c r="B21" s="20"/>
    </row>
    <row r="22" spans="1:2" ht="27.6">
      <c r="A22" s="12" t="s">
        <v>14</v>
      </c>
      <c r="B22" s="7"/>
    </row>
    <row r="23" spans="1:2" ht="27.6">
      <c r="A23" s="8" t="s">
        <v>40</v>
      </c>
      <c r="B23" s="17">
        <f>B15+B16</f>
        <v>0</v>
      </c>
    </row>
    <row r="24" spans="1:2">
      <c r="A24" s="10" t="s">
        <v>16</v>
      </c>
      <c r="B24" s="11"/>
    </row>
    <row r="25" spans="1:2">
      <c r="A25" s="6" t="s">
        <v>117</v>
      </c>
      <c r="B25" s="20"/>
    </row>
    <row r="26" spans="1:2">
      <c r="A26" s="10" t="s">
        <v>110</v>
      </c>
      <c r="B26" s="11"/>
    </row>
    <row r="27" spans="1:2">
      <c r="A27" s="6" t="s">
        <v>17</v>
      </c>
      <c r="B27" s="20"/>
    </row>
    <row r="28" spans="1:2">
      <c r="A28" s="8" t="s">
        <v>18</v>
      </c>
      <c r="B28" s="17">
        <f>(B23*B24+B25)*B26+B27</f>
        <v>0</v>
      </c>
    </row>
    <row r="29" spans="1:2">
      <c r="A29" s="10" t="s">
        <v>16</v>
      </c>
      <c r="B29" s="11"/>
    </row>
    <row r="30" spans="1:2">
      <c r="A30" s="6" t="s">
        <v>17</v>
      </c>
      <c r="B30" s="7"/>
    </row>
    <row r="31" spans="1:2">
      <c r="A31" s="8" t="s">
        <v>19</v>
      </c>
      <c r="B31" s="17">
        <f>B28*B29+B30</f>
        <v>0</v>
      </c>
    </row>
    <row r="32" spans="1:2">
      <c r="A32" s="10" t="s">
        <v>16</v>
      </c>
      <c r="B32" s="11"/>
    </row>
    <row r="33" spans="1:2">
      <c r="A33" s="6" t="s">
        <v>17</v>
      </c>
      <c r="B33" s="7"/>
    </row>
    <row r="34" spans="1:2">
      <c r="A34" s="8" t="s">
        <v>20</v>
      </c>
      <c r="B34" s="17">
        <f>B31*B32+B33</f>
        <v>0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sqref="A1:XFD1048576"/>
    </sheetView>
  </sheetViews>
  <sheetFormatPr defaultColWidth="9.109375" defaultRowHeight="13.8"/>
  <cols>
    <col min="1" max="1" width="66.33203125" style="1" customWidth="1"/>
    <col min="2" max="2" width="16.6640625" style="1" customWidth="1"/>
    <col min="3" max="16384" width="9.109375" style="1"/>
  </cols>
  <sheetData>
    <row r="1" spans="1:2">
      <c r="A1" s="139">
        <v>82</v>
      </c>
      <c r="B1" s="139"/>
    </row>
    <row r="2" spans="1:2" ht="26.4">
      <c r="B2" s="2" t="s">
        <v>127</v>
      </c>
    </row>
    <row r="3" spans="1:2" ht="17.399999999999999">
      <c r="A3" s="140" t="s">
        <v>128</v>
      </c>
      <c r="B3" s="140"/>
    </row>
    <row r="4" spans="1:2">
      <c r="B4" s="3" t="s">
        <v>1</v>
      </c>
    </row>
    <row r="5" spans="1:2" ht="27.6">
      <c r="A5" s="4" t="s">
        <v>2</v>
      </c>
      <c r="B5" s="4" t="s">
        <v>129</v>
      </c>
    </row>
    <row r="6" spans="1:2" ht="27.6">
      <c r="A6" s="8" t="s">
        <v>50</v>
      </c>
      <c r="B6" s="17"/>
    </row>
    <row r="7" spans="1:2" ht="27.6">
      <c r="A7" s="6" t="s">
        <v>130</v>
      </c>
      <c r="B7" s="7"/>
    </row>
    <row r="8" spans="1:2">
      <c r="A8" s="10" t="s">
        <v>106</v>
      </c>
      <c r="B8" s="7"/>
    </row>
    <row r="9" spans="1:2" s="80" customFormat="1" ht="27.6">
      <c r="A9" s="78" t="s">
        <v>107</v>
      </c>
      <c r="B9" s="79"/>
    </row>
    <row r="10" spans="1:2" s="80" customFormat="1" ht="27.6">
      <c r="A10" s="6" t="s">
        <v>109</v>
      </c>
      <c r="B10" s="79"/>
    </row>
    <row r="11" spans="1:2" s="80" customFormat="1">
      <c r="A11" s="10" t="s">
        <v>110</v>
      </c>
      <c r="B11" s="11">
        <f>IF((B7-B9)=0,0,B10/(B7-B9))</f>
        <v>0</v>
      </c>
    </row>
    <row r="12" spans="1:2">
      <c r="A12" s="6" t="s">
        <v>131</v>
      </c>
      <c r="B12" s="7"/>
    </row>
    <row r="13" spans="1:2">
      <c r="A13" s="6" t="s">
        <v>132</v>
      </c>
      <c r="B13" s="7"/>
    </row>
    <row r="14" spans="1:2">
      <c r="A14" s="6" t="s">
        <v>114</v>
      </c>
      <c r="B14" s="7"/>
    </row>
    <row r="15" spans="1:2">
      <c r="A15" s="6" t="s">
        <v>113</v>
      </c>
      <c r="B15" s="7"/>
    </row>
    <row r="16" spans="1:2">
      <c r="A16" s="6" t="s">
        <v>133</v>
      </c>
      <c r="B16" s="7"/>
    </row>
    <row r="17" spans="1:2">
      <c r="A17" s="10" t="s">
        <v>9</v>
      </c>
      <c r="B17" s="11"/>
    </row>
    <row r="18" spans="1:2">
      <c r="A18" s="10" t="s">
        <v>8</v>
      </c>
      <c r="B18" s="11"/>
    </row>
    <row r="19" spans="1:2">
      <c r="A19" s="6" t="s">
        <v>10</v>
      </c>
      <c r="B19" s="20">
        <f>B16*B17*B18*B11</f>
        <v>0</v>
      </c>
    </row>
    <row r="20" spans="1:2">
      <c r="A20" s="8" t="s">
        <v>11</v>
      </c>
      <c r="B20" s="17">
        <f>B24+B26+B21+B22+B23+B25</f>
        <v>0</v>
      </c>
    </row>
    <row r="21" spans="1:2">
      <c r="A21" s="12" t="s">
        <v>22</v>
      </c>
      <c r="B21" s="20"/>
    </row>
    <row r="22" spans="1:2">
      <c r="A22" s="12" t="s">
        <v>23</v>
      </c>
      <c r="B22" s="20"/>
    </row>
    <row r="23" spans="1:2">
      <c r="A23" s="12" t="s">
        <v>117</v>
      </c>
      <c r="B23" s="20"/>
    </row>
    <row r="24" spans="1:2">
      <c r="A24" s="12" t="s">
        <v>13</v>
      </c>
      <c r="B24" s="20"/>
    </row>
    <row r="25" spans="1:2">
      <c r="A25" s="12" t="s">
        <v>38</v>
      </c>
      <c r="B25" s="20"/>
    </row>
    <row r="26" spans="1:2" ht="27.6">
      <c r="A26" s="12" t="s">
        <v>14</v>
      </c>
      <c r="B26" s="7"/>
    </row>
    <row r="27" spans="1:2">
      <c r="A27" s="8" t="s">
        <v>40</v>
      </c>
      <c r="B27" s="17">
        <f>B19+B20</f>
        <v>0</v>
      </c>
    </row>
    <row r="28" spans="1:2">
      <c r="A28" s="10" t="s">
        <v>16</v>
      </c>
      <c r="B28" s="11"/>
    </row>
    <row r="29" spans="1:2">
      <c r="A29" s="6" t="s">
        <v>117</v>
      </c>
      <c r="B29" s="20"/>
    </row>
    <row r="30" spans="1:2">
      <c r="A30" s="10" t="s">
        <v>110</v>
      </c>
      <c r="B30" s="11"/>
    </row>
    <row r="31" spans="1:2">
      <c r="A31" s="6" t="s">
        <v>17</v>
      </c>
      <c r="B31" s="20"/>
    </row>
    <row r="32" spans="1:2">
      <c r="A32" s="8" t="s">
        <v>18</v>
      </c>
      <c r="B32" s="17">
        <f>(B27*B28+B29)*B30+B31</f>
        <v>0</v>
      </c>
    </row>
    <row r="33" spans="1:2">
      <c r="A33" s="10" t="s">
        <v>16</v>
      </c>
      <c r="B33" s="11"/>
    </row>
    <row r="34" spans="1:2">
      <c r="A34" s="6" t="s">
        <v>17</v>
      </c>
      <c r="B34" s="7"/>
    </row>
    <row r="35" spans="1:2">
      <c r="A35" s="8" t="s">
        <v>19</v>
      </c>
      <c r="B35" s="17">
        <f>B32*B33+B34</f>
        <v>0</v>
      </c>
    </row>
    <row r="36" spans="1:2">
      <c r="A36" s="10" t="s">
        <v>16</v>
      </c>
      <c r="B36" s="11"/>
    </row>
    <row r="37" spans="1:2">
      <c r="A37" s="6" t="s">
        <v>17</v>
      </c>
      <c r="B37" s="7"/>
    </row>
    <row r="38" spans="1:2">
      <c r="A38" s="8" t="s">
        <v>20</v>
      </c>
      <c r="B38" s="17">
        <f>B35*B36+B37</f>
        <v>0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A3" sqref="A3:B3"/>
    </sheetView>
  </sheetViews>
  <sheetFormatPr defaultColWidth="9.109375" defaultRowHeight="13.8"/>
  <cols>
    <col min="1" max="1" width="76.5546875" style="83" customWidth="1"/>
    <col min="2" max="2" width="16" style="83" customWidth="1"/>
    <col min="3" max="3" width="36.109375" style="82" customWidth="1"/>
    <col min="4" max="16384" width="9.109375" style="83"/>
  </cols>
  <sheetData>
    <row r="1" spans="1:3">
      <c r="A1" s="162">
        <v>83</v>
      </c>
      <c r="B1" s="162"/>
    </row>
    <row r="2" spans="1:3" ht="26.4">
      <c r="B2" s="2" t="s">
        <v>134</v>
      </c>
    </row>
    <row r="3" spans="1:3" ht="37.200000000000003" customHeight="1">
      <c r="A3" s="163" t="s">
        <v>135</v>
      </c>
      <c r="B3" s="163"/>
    </row>
    <row r="4" spans="1:3">
      <c r="A4" s="84"/>
      <c r="B4" s="85" t="s">
        <v>1</v>
      </c>
    </row>
    <row r="5" spans="1:3" ht="27.6">
      <c r="A5" s="86" t="s">
        <v>136</v>
      </c>
      <c r="B5" s="86" t="s">
        <v>137</v>
      </c>
      <c r="C5" s="87"/>
    </row>
    <row r="6" spans="1:3">
      <c r="A6" s="88" t="s">
        <v>68</v>
      </c>
      <c r="B6" s="89"/>
      <c r="C6" s="90"/>
    </row>
    <row r="7" spans="1:3" ht="27.6">
      <c r="A7" s="91" t="s">
        <v>138</v>
      </c>
      <c r="B7" s="92"/>
      <c r="C7" s="90"/>
    </row>
    <row r="8" spans="1:3" ht="27.6">
      <c r="A8" s="91" t="s">
        <v>139</v>
      </c>
      <c r="B8" s="92"/>
      <c r="C8" s="90"/>
    </row>
    <row r="9" spans="1:3">
      <c r="A9" s="91" t="s">
        <v>140</v>
      </c>
      <c r="B9" s="92"/>
      <c r="C9" s="90"/>
    </row>
    <row r="10" spans="1:3">
      <c r="A10" s="93" t="s">
        <v>141</v>
      </c>
      <c r="B10" s="94"/>
    </row>
    <row r="11" spans="1:3">
      <c r="A11" s="95" t="s">
        <v>142</v>
      </c>
      <c r="B11" s="92"/>
    </row>
    <row r="12" spans="1:3">
      <c r="A12" s="96" t="s">
        <v>143</v>
      </c>
      <c r="B12" s="92"/>
      <c r="C12" s="90"/>
    </row>
    <row r="13" spans="1:3">
      <c r="A13" s="96" t="s">
        <v>144</v>
      </c>
      <c r="B13" s="92"/>
      <c r="C13" s="90"/>
    </row>
    <row r="14" spans="1:3" s="100" customFormat="1" ht="14.4">
      <c r="A14" s="97" t="s">
        <v>16</v>
      </c>
      <c r="B14" s="98"/>
      <c r="C14" s="99"/>
    </row>
    <row r="15" spans="1:3">
      <c r="A15" s="96" t="s">
        <v>10</v>
      </c>
      <c r="B15" s="92">
        <f>B13*B14</f>
        <v>0</v>
      </c>
    </row>
    <row r="16" spans="1:3">
      <c r="A16" s="95" t="s">
        <v>145</v>
      </c>
      <c r="B16" s="92"/>
    </row>
    <row r="17" spans="1:6">
      <c r="A17" s="96" t="s">
        <v>143</v>
      </c>
      <c r="B17" s="92"/>
      <c r="C17" s="90"/>
    </row>
    <row r="18" spans="1:6">
      <c r="A18" s="96" t="s">
        <v>144</v>
      </c>
      <c r="B18" s="92"/>
      <c r="C18" s="90"/>
      <c r="F18" s="101"/>
    </row>
    <row r="19" spans="1:6">
      <c r="A19" s="97" t="s">
        <v>16</v>
      </c>
      <c r="B19" s="98"/>
      <c r="F19" s="101"/>
    </row>
    <row r="20" spans="1:6">
      <c r="A20" s="96" t="s">
        <v>10</v>
      </c>
      <c r="B20" s="92">
        <f>B18*B19</f>
        <v>0</v>
      </c>
      <c r="F20" s="101"/>
    </row>
    <row r="21" spans="1:6">
      <c r="A21" s="95" t="s">
        <v>146</v>
      </c>
      <c r="B21" s="92"/>
    </row>
    <row r="22" spans="1:6">
      <c r="A22" s="96" t="s">
        <v>143</v>
      </c>
      <c r="B22" s="92"/>
      <c r="C22" s="90"/>
    </row>
    <row r="23" spans="1:6">
      <c r="A23" s="96" t="s">
        <v>144</v>
      </c>
      <c r="B23" s="92"/>
      <c r="C23" s="90"/>
    </row>
    <row r="24" spans="1:6">
      <c r="A24" s="97" t="s">
        <v>16</v>
      </c>
      <c r="B24" s="98"/>
    </row>
    <row r="25" spans="1:6">
      <c r="A25" s="96" t="s">
        <v>10</v>
      </c>
      <c r="B25" s="92">
        <f>B23*B24</f>
        <v>0</v>
      </c>
    </row>
    <row r="26" spans="1:6">
      <c r="A26" s="95" t="s">
        <v>147</v>
      </c>
      <c r="B26" s="92"/>
    </row>
    <row r="27" spans="1:6">
      <c r="A27" s="96" t="s">
        <v>143</v>
      </c>
      <c r="B27" s="92">
        <f>B9-B12-B17-B22</f>
        <v>0</v>
      </c>
    </row>
    <row r="28" spans="1:6">
      <c r="A28" s="96" t="s">
        <v>144</v>
      </c>
      <c r="B28" s="92">
        <f>B6-B13-B18-B23</f>
        <v>0</v>
      </c>
    </row>
    <row r="29" spans="1:6">
      <c r="A29" s="97" t="s">
        <v>16</v>
      </c>
      <c r="B29" s="98"/>
    </row>
    <row r="30" spans="1:6">
      <c r="A30" s="96" t="s">
        <v>10</v>
      </c>
      <c r="B30" s="92">
        <f>B29*B28</f>
        <v>0</v>
      </c>
    </row>
    <row r="31" spans="1:6">
      <c r="A31" s="91" t="s">
        <v>148</v>
      </c>
      <c r="B31" s="92"/>
    </row>
    <row r="32" spans="1:6">
      <c r="A32" s="10" t="s">
        <v>149</v>
      </c>
      <c r="B32" s="14">
        <f>IF(B9=0,0,B31/B9)</f>
        <v>0</v>
      </c>
    </row>
    <row r="33" spans="1:5">
      <c r="A33" s="102" t="s">
        <v>150</v>
      </c>
      <c r="B33" s="92">
        <f>(B30+B25+B20+B15)*B32</f>
        <v>0</v>
      </c>
    </row>
    <row r="34" spans="1:5">
      <c r="A34" s="8" t="s">
        <v>11</v>
      </c>
      <c r="B34" s="89">
        <f>B35+B40+B36+B37+B38+B39</f>
        <v>0</v>
      </c>
    </row>
    <row r="35" spans="1:5">
      <c r="A35" s="12" t="s">
        <v>22</v>
      </c>
      <c r="B35" s="92"/>
    </row>
    <row r="36" spans="1:5">
      <c r="A36" s="12" t="s">
        <v>23</v>
      </c>
      <c r="B36" s="92"/>
    </row>
    <row r="37" spans="1:5">
      <c r="A37" s="12" t="s">
        <v>13</v>
      </c>
      <c r="B37" s="92"/>
    </row>
    <row r="38" spans="1:5">
      <c r="A38" s="12" t="s">
        <v>117</v>
      </c>
      <c r="B38" s="92"/>
    </row>
    <row r="39" spans="1:5">
      <c r="A39" s="12" t="s">
        <v>38</v>
      </c>
      <c r="B39" s="92"/>
    </row>
    <row r="40" spans="1:5" ht="27.6">
      <c r="A40" s="12" t="s">
        <v>14</v>
      </c>
      <c r="B40" s="92"/>
    </row>
    <row r="41" spans="1:5">
      <c r="A41" s="8" t="s">
        <v>40</v>
      </c>
      <c r="B41" s="103">
        <f>B33+B34</f>
        <v>0</v>
      </c>
      <c r="E41" s="104"/>
    </row>
    <row r="42" spans="1:5">
      <c r="A42" s="10" t="s">
        <v>16</v>
      </c>
      <c r="B42" s="98"/>
    </row>
    <row r="43" spans="1:5">
      <c r="A43" s="6" t="s">
        <v>117</v>
      </c>
      <c r="B43" s="105"/>
    </row>
    <row r="44" spans="1:5">
      <c r="A44" s="10" t="s">
        <v>149</v>
      </c>
      <c r="B44" s="14"/>
    </row>
    <row r="45" spans="1:5">
      <c r="A45" s="6" t="s">
        <v>17</v>
      </c>
      <c r="B45" s="92"/>
      <c r="E45" s="104"/>
    </row>
    <row r="46" spans="1:5">
      <c r="A46" s="8" t="s">
        <v>18</v>
      </c>
      <c r="B46" s="106">
        <f>(B41*B42+B43)*B44+B45</f>
        <v>0</v>
      </c>
    </row>
    <row r="47" spans="1:5">
      <c r="A47" s="10" t="s">
        <v>16</v>
      </c>
      <c r="B47" s="98"/>
    </row>
    <row r="48" spans="1:5">
      <c r="A48" s="6" t="s">
        <v>17</v>
      </c>
      <c r="B48" s="7"/>
      <c r="E48" s="104"/>
    </row>
    <row r="49" spans="1:5">
      <c r="A49" s="8" t="s">
        <v>19</v>
      </c>
      <c r="B49" s="103">
        <f>B46*B47+B48</f>
        <v>0</v>
      </c>
    </row>
    <row r="50" spans="1:5">
      <c r="A50" s="10" t="s">
        <v>16</v>
      </c>
      <c r="B50" s="98"/>
    </row>
    <row r="51" spans="1:5">
      <c r="A51" s="6" t="s">
        <v>17</v>
      </c>
      <c r="B51" s="7"/>
      <c r="E51" s="104"/>
    </row>
    <row r="52" spans="1:5">
      <c r="A52" s="8" t="s">
        <v>20</v>
      </c>
      <c r="B52" s="103">
        <f>B49*B50+B51</f>
        <v>0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XFD1048576"/>
    </sheetView>
  </sheetViews>
  <sheetFormatPr defaultColWidth="9.109375" defaultRowHeight="13.8"/>
  <cols>
    <col min="1" max="1" width="64.44140625" style="1" customWidth="1"/>
    <col min="2" max="2" width="16.6640625" style="1" customWidth="1"/>
    <col min="3" max="3" width="11.44140625" style="1" bestFit="1" customWidth="1"/>
    <col min="4" max="16384" width="9.109375" style="1"/>
  </cols>
  <sheetData>
    <row r="1" spans="1:7">
      <c r="A1" s="139">
        <v>84</v>
      </c>
      <c r="B1" s="139"/>
    </row>
    <row r="2" spans="1:7" ht="26.4">
      <c r="B2" s="2" t="s">
        <v>151</v>
      </c>
    </row>
    <row r="3" spans="1:7" ht="17.399999999999999">
      <c r="A3" s="140" t="s">
        <v>152</v>
      </c>
      <c r="B3" s="140"/>
    </row>
    <row r="4" spans="1:7">
      <c r="B4" s="3" t="s">
        <v>1</v>
      </c>
    </row>
    <row r="5" spans="1:7" ht="27.6">
      <c r="A5" s="4" t="s">
        <v>2</v>
      </c>
      <c r="B5" s="4" t="s">
        <v>153</v>
      </c>
      <c r="D5" s="5"/>
      <c r="G5" s="107"/>
    </row>
    <row r="6" spans="1:7">
      <c r="A6" s="6" t="s">
        <v>154</v>
      </c>
      <c r="B6" s="7"/>
      <c r="G6" s="107"/>
    </row>
    <row r="7" spans="1:7" ht="27.6">
      <c r="A7" s="12" t="s">
        <v>155</v>
      </c>
      <c r="B7" s="7"/>
      <c r="G7" s="107"/>
    </row>
    <row r="8" spans="1:7" ht="27.6">
      <c r="A8" s="6" t="s">
        <v>156</v>
      </c>
      <c r="B8" s="7"/>
      <c r="G8" s="107"/>
    </row>
    <row r="9" spans="1:7" ht="27.6">
      <c r="A9" s="12" t="s">
        <v>157</v>
      </c>
      <c r="B9" s="7"/>
      <c r="G9" s="107"/>
    </row>
    <row r="10" spans="1:7" ht="27.6">
      <c r="A10" s="10" t="s">
        <v>158</v>
      </c>
      <c r="B10" s="11">
        <f>IF((B6-B7)=0,0,(B8-B9)/(B6-B7))</f>
        <v>0</v>
      </c>
    </row>
    <row r="11" spans="1:7">
      <c r="A11" s="6" t="s">
        <v>159</v>
      </c>
      <c r="B11" s="7"/>
    </row>
    <row r="12" spans="1:7">
      <c r="A12" s="6" t="s">
        <v>160</v>
      </c>
      <c r="B12" s="7"/>
      <c r="G12" s="80"/>
    </row>
    <row r="13" spans="1:7" ht="27.6">
      <c r="A13" s="6" t="s">
        <v>161</v>
      </c>
      <c r="B13" s="7"/>
    </row>
    <row r="14" spans="1:7" ht="27.6">
      <c r="A14" s="8" t="s">
        <v>50</v>
      </c>
      <c r="B14" s="20"/>
    </row>
    <row r="15" spans="1:7">
      <c r="A15" s="10" t="s">
        <v>9</v>
      </c>
      <c r="B15" s="11"/>
    </row>
    <row r="16" spans="1:7">
      <c r="A16" s="6" t="s">
        <v>10</v>
      </c>
      <c r="B16" s="20">
        <f>B12*B10*B15</f>
        <v>0</v>
      </c>
    </row>
    <row r="17" spans="1:2">
      <c r="A17" s="8" t="s">
        <v>11</v>
      </c>
      <c r="B17" s="17">
        <f>B18+B22+B19+B20+B21</f>
        <v>0</v>
      </c>
    </row>
    <row r="18" spans="1:2">
      <c r="A18" s="12" t="s">
        <v>22</v>
      </c>
      <c r="B18" s="20"/>
    </row>
    <row r="19" spans="1:2">
      <c r="A19" s="12" t="s">
        <v>23</v>
      </c>
      <c r="B19" s="20"/>
    </row>
    <row r="20" spans="1:2">
      <c r="A20" s="12" t="s">
        <v>13</v>
      </c>
      <c r="B20" s="20"/>
    </row>
    <row r="21" spans="1:2">
      <c r="A21" s="12" t="s">
        <v>38</v>
      </c>
      <c r="B21" s="20"/>
    </row>
    <row r="22" spans="1:2" ht="27.6">
      <c r="A22" s="12" t="s">
        <v>162</v>
      </c>
      <c r="B22" s="7"/>
    </row>
    <row r="23" spans="1:2">
      <c r="A23" s="8" t="s">
        <v>40</v>
      </c>
      <c r="B23" s="17">
        <f>B16+B17</f>
        <v>0</v>
      </c>
    </row>
    <row r="24" spans="1:2" ht="27.6">
      <c r="A24" s="10" t="s">
        <v>158</v>
      </c>
      <c r="B24" s="11"/>
    </row>
    <row r="25" spans="1:2">
      <c r="A25" s="6" t="s">
        <v>17</v>
      </c>
      <c r="B25" s="20"/>
    </row>
    <row r="26" spans="1:2">
      <c r="A26" s="8" t="s">
        <v>18</v>
      </c>
      <c r="B26" s="17">
        <f>B23*B24+B25</f>
        <v>0</v>
      </c>
    </row>
    <row r="27" spans="1:2" ht="27.6">
      <c r="A27" s="10" t="s">
        <v>158</v>
      </c>
      <c r="B27" s="11"/>
    </row>
    <row r="28" spans="1:2">
      <c r="A28" s="6" t="s">
        <v>17</v>
      </c>
      <c r="B28" s="7"/>
    </row>
    <row r="29" spans="1:2">
      <c r="A29" s="6" t="s">
        <v>19</v>
      </c>
      <c r="B29" s="17">
        <f>B26*B27+B28</f>
        <v>0</v>
      </c>
    </row>
    <row r="30" spans="1:2" ht="27.6">
      <c r="A30" s="10" t="s">
        <v>158</v>
      </c>
      <c r="B30" s="11"/>
    </row>
    <row r="31" spans="1:2">
      <c r="A31" s="6" t="s">
        <v>17</v>
      </c>
      <c r="B31" s="7"/>
    </row>
    <row r="32" spans="1:2">
      <c r="A32" s="6" t="s">
        <v>20</v>
      </c>
      <c r="B32" s="17">
        <f>B29*B30+B31</f>
        <v>0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2" zoomScaleNormal="100" zoomScaleSheetLayoutView="100" workbookViewId="0">
      <selection activeCell="C42" sqref="C42"/>
    </sheetView>
  </sheetViews>
  <sheetFormatPr defaultColWidth="9.109375" defaultRowHeight="13.8"/>
  <cols>
    <col min="1" max="1" width="57.88671875" style="1" customWidth="1"/>
    <col min="2" max="2" width="14.88671875" style="1" customWidth="1"/>
    <col min="3" max="4" width="15.6640625" style="1" customWidth="1"/>
    <col min="5" max="16384" width="9.109375" style="1"/>
  </cols>
  <sheetData>
    <row r="1" spans="1:7">
      <c r="A1" s="139">
        <v>85</v>
      </c>
      <c r="B1" s="139"/>
      <c r="C1" s="139"/>
      <c r="D1" s="139"/>
    </row>
    <row r="2" spans="1:7" ht="26.4">
      <c r="D2" s="2" t="s">
        <v>163</v>
      </c>
    </row>
    <row r="3" spans="1:7" ht="17.399999999999999">
      <c r="A3" s="140" t="s">
        <v>164</v>
      </c>
      <c r="B3" s="140"/>
      <c r="C3" s="140"/>
      <c r="D3" s="140"/>
    </row>
    <row r="4" spans="1:7">
      <c r="D4" s="3" t="s">
        <v>1</v>
      </c>
    </row>
    <row r="5" spans="1:7" ht="14.4">
      <c r="A5" s="159" t="s">
        <v>2</v>
      </c>
      <c r="B5" s="159" t="s">
        <v>26</v>
      </c>
      <c r="C5" s="161" t="s">
        <v>27</v>
      </c>
      <c r="D5" s="161"/>
      <c r="G5" s="107"/>
    </row>
    <row r="6" spans="1:7" ht="37.5" customHeight="1">
      <c r="A6" s="160"/>
      <c r="B6" s="160"/>
      <c r="C6" s="4" t="s">
        <v>165</v>
      </c>
      <c r="D6" s="75" t="s">
        <v>166</v>
      </c>
      <c r="G6" s="107"/>
    </row>
    <row r="7" spans="1:7" ht="27.6">
      <c r="A7" s="6" t="s">
        <v>167</v>
      </c>
      <c r="B7" s="81" t="s">
        <v>34</v>
      </c>
      <c r="C7" s="7">
        <f>C8+C9+C10</f>
        <v>0</v>
      </c>
      <c r="D7" s="7">
        <f>D8+D9+D10</f>
        <v>0</v>
      </c>
      <c r="G7" s="107"/>
    </row>
    <row r="8" spans="1:7">
      <c r="A8" s="12" t="s">
        <v>168</v>
      </c>
      <c r="B8" s="81" t="s">
        <v>34</v>
      </c>
      <c r="C8" s="7">
        <f>'Прил. 9.1 орг'!F7</f>
        <v>0</v>
      </c>
      <c r="D8" s="7">
        <f>'Прил 9.2 ФЛ'!F7</f>
        <v>0</v>
      </c>
      <c r="G8" s="107"/>
    </row>
    <row r="9" spans="1:7">
      <c r="A9" s="12" t="s">
        <v>169</v>
      </c>
      <c r="B9" s="81" t="s">
        <v>34</v>
      </c>
      <c r="C9" s="7">
        <f>'Прил. 9.1 орг'!F31</f>
        <v>0</v>
      </c>
      <c r="D9" s="7">
        <f>'Прил 9.2 ФЛ'!F31</f>
        <v>0</v>
      </c>
      <c r="G9" s="107"/>
    </row>
    <row r="10" spans="1:7">
      <c r="A10" s="12" t="s">
        <v>170</v>
      </c>
      <c r="B10" s="81" t="s">
        <v>34</v>
      </c>
      <c r="C10" s="7">
        <f>'Прил. 9.1 орг'!F43</f>
        <v>0</v>
      </c>
      <c r="D10" s="7">
        <f>'Прил 9.2 ФЛ'!F43</f>
        <v>0</v>
      </c>
      <c r="G10" s="107"/>
    </row>
    <row r="11" spans="1:7" ht="27.6">
      <c r="A11" s="6" t="s">
        <v>171</v>
      </c>
      <c r="B11" s="81" t="s">
        <v>34</v>
      </c>
      <c r="C11" s="7">
        <f>C12+C13+C14</f>
        <v>0</v>
      </c>
      <c r="D11" s="7">
        <f>D12+D13+D14</f>
        <v>0</v>
      </c>
      <c r="G11" s="107"/>
    </row>
    <row r="12" spans="1:7">
      <c r="A12" s="12" t="s">
        <v>168</v>
      </c>
      <c r="B12" s="81" t="s">
        <v>34</v>
      </c>
      <c r="C12" s="7">
        <f>'Прил. 9.1 орг'!L7</f>
        <v>0</v>
      </c>
      <c r="D12" s="7">
        <f>'Прил 9.2 ФЛ'!L7</f>
        <v>0</v>
      </c>
      <c r="G12" s="107"/>
    </row>
    <row r="13" spans="1:7">
      <c r="A13" s="12" t="s">
        <v>169</v>
      </c>
      <c r="B13" s="81" t="s">
        <v>34</v>
      </c>
      <c r="C13" s="7">
        <f>'Прил. 9.1 орг'!L31</f>
        <v>0</v>
      </c>
      <c r="D13" s="7">
        <f>'Прил 9.2 ФЛ'!L31</f>
        <v>0</v>
      </c>
      <c r="G13" s="107"/>
    </row>
    <row r="14" spans="1:7">
      <c r="A14" s="12" t="s">
        <v>170</v>
      </c>
      <c r="B14" s="81" t="s">
        <v>34</v>
      </c>
      <c r="C14" s="7">
        <f>'Прил. 9.1 орг'!L43</f>
        <v>0</v>
      </c>
      <c r="D14" s="7">
        <f>'Прил 9.2 ФЛ'!L43</f>
        <v>0</v>
      </c>
      <c r="G14" s="107"/>
    </row>
    <row r="15" spans="1:7">
      <c r="A15" s="10" t="s">
        <v>172</v>
      </c>
      <c r="B15" s="108" t="s">
        <v>34</v>
      </c>
      <c r="C15" s="11" t="s">
        <v>34</v>
      </c>
      <c r="D15" s="11" t="s">
        <v>34</v>
      </c>
    </row>
    <row r="16" spans="1:7">
      <c r="A16" s="78" t="s">
        <v>168</v>
      </c>
      <c r="B16" s="108" t="s">
        <v>34</v>
      </c>
      <c r="C16" s="11">
        <f>IF(C8=0,0,C12/C8)</f>
        <v>0</v>
      </c>
      <c r="D16" s="11">
        <f t="shared" ref="D16:D18" si="0">IF(D8=0,0,D12/D8)</f>
        <v>0</v>
      </c>
    </row>
    <row r="17" spans="1:7">
      <c r="A17" s="78" t="s">
        <v>169</v>
      </c>
      <c r="B17" s="108" t="s">
        <v>34</v>
      </c>
      <c r="C17" s="11">
        <f t="shared" ref="C17:C18" si="1">IF(C9=0,0,C13/C9)</f>
        <v>0</v>
      </c>
      <c r="D17" s="11">
        <f t="shared" si="0"/>
        <v>0</v>
      </c>
    </row>
    <row r="18" spans="1:7">
      <c r="A18" s="78" t="s">
        <v>170</v>
      </c>
      <c r="B18" s="108" t="s">
        <v>34</v>
      </c>
      <c r="C18" s="11">
        <f t="shared" si="1"/>
        <v>0</v>
      </c>
      <c r="D18" s="11">
        <f t="shared" si="0"/>
        <v>0</v>
      </c>
    </row>
    <row r="19" spans="1:7">
      <c r="A19" s="6" t="s">
        <v>173</v>
      </c>
      <c r="B19" s="81" t="s">
        <v>34</v>
      </c>
      <c r="C19" s="7">
        <f>C20+C21+C22</f>
        <v>0</v>
      </c>
      <c r="D19" s="7">
        <f>D20+D21+D22</f>
        <v>0</v>
      </c>
      <c r="G19" s="107"/>
    </row>
    <row r="20" spans="1:7">
      <c r="A20" s="12" t="s">
        <v>174</v>
      </c>
      <c r="B20" s="81" t="s">
        <v>34</v>
      </c>
      <c r="C20" s="7">
        <f>'Прил. 9.1 орг'!G7</f>
        <v>0</v>
      </c>
      <c r="D20" s="7">
        <f>'Прил 9.2 ФЛ'!G7</f>
        <v>0</v>
      </c>
    </row>
    <row r="21" spans="1:7">
      <c r="A21" s="12" t="s">
        <v>175</v>
      </c>
      <c r="B21" s="81" t="s">
        <v>34</v>
      </c>
      <c r="C21" s="7">
        <f>'Прил. 9.1 орг'!G31</f>
        <v>0</v>
      </c>
      <c r="D21" s="7">
        <f>'Прил 9.2 ФЛ'!G31</f>
        <v>0</v>
      </c>
      <c r="G21" s="80"/>
    </row>
    <row r="22" spans="1:7">
      <c r="A22" s="12" t="s">
        <v>176</v>
      </c>
      <c r="B22" s="81" t="s">
        <v>34</v>
      </c>
      <c r="C22" s="7">
        <f>'Прил. 9.1 орг'!G43</f>
        <v>0</v>
      </c>
      <c r="D22" s="7">
        <f>'Прил 9.2 ФЛ'!G43</f>
        <v>0</v>
      </c>
      <c r="G22" s="80"/>
    </row>
    <row r="23" spans="1:7" ht="41.4">
      <c r="A23" s="6" t="s">
        <v>177</v>
      </c>
      <c r="B23" s="81" t="s">
        <v>34</v>
      </c>
      <c r="C23" s="7"/>
      <c r="D23" s="7"/>
      <c r="G23" s="80"/>
    </row>
    <row r="24" spans="1:7" ht="27.6">
      <c r="A24" s="8" t="s">
        <v>50</v>
      </c>
      <c r="B24" s="20">
        <f>C24+D24</f>
        <v>0</v>
      </c>
      <c r="C24" s="20"/>
      <c r="D24" s="20"/>
    </row>
    <row r="25" spans="1:7">
      <c r="A25" s="10" t="s">
        <v>178</v>
      </c>
      <c r="B25" s="108" t="s">
        <v>34</v>
      </c>
      <c r="C25" s="11" t="s">
        <v>34</v>
      </c>
      <c r="D25" s="11" t="s">
        <v>34</v>
      </c>
    </row>
    <row r="26" spans="1:7">
      <c r="A26" s="78" t="s">
        <v>168</v>
      </c>
      <c r="B26" s="108" t="s">
        <v>34</v>
      </c>
      <c r="C26" s="11">
        <f>IF('Прил. 9.1 орг'!E30=0,0,'Прил. 9.1 орг'!H30/'Прил. 9.1 орг'!E30)</f>
        <v>0</v>
      </c>
      <c r="D26" s="11">
        <f>IF('Прил 9.2 ФЛ'!E30=0,0,'Прил 9.2 ФЛ'!H30/'Прил 9.2 ФЛ'!E30)</f>
        <v>0</v>
      </c>
    </row>
    <row r="27" spans="1:7">
      <c r="A27" s="78" t="s">
        <v>169</v>
      </c>
      <c r="B27" s="108" t="s">
        <v>34</v>
      </c>
      <c r="C27" s="11">
        <f>IF('Прил. 9.1 орг'!E42=0,0,'Прил. 9.1 орг'!H42/'Прил. 9.1 орг'!E42)</f>
        <v>0</v>
      </c>
      <c r="D27" s="11">
        <f>IF('Прил 9.2 ФЛ'!E42=0,0,'Прил 9.2 ФЛ'!H42/'Прил 9.2 ФЛ'!E42)</f>
        <v>0</v>
      </c>
    </row>
    <row r="28" spans="1:7">
      <c r="A28" s="78" t="s">
        <v>170</v>
      </c>
      <c r="B28" s="108" t="s">
        <v>34</v>
      </c>
      <c r="C28" s="11">
        <f>IF((C18-C22)=0,0,C23/(C18-C22))</f>
        <v>0</v>
      </c>
      <c r="D28" s="11">
        <f>IF((D18-D22)=0,0,D23/(D18-D22))</f>
        <v>0</v>
      </c>
    </row>
    <row r="29" spans="1:7">
      <c r="A29" s="10" t="s">
        <v>9</v>
      </c>
      <c r="B29" s="108" t="s">
        <v>34</v>
      </c>
      <c r="C29" s="11"/>
      <c r="D29" s="11"/>
    </row>
    <row r="30" spans="1:7">
      <c r="A30" s="6" t="s">
        <v>10</v>
      </c>
      <c r="B30" s="20">
        <f t="shared" ref="B30:B36" si="2">C30+D30</f>
        <v>0</v>
      </c>
      <c r="C30" s="20">
        <f>((C20*C16*C26)+(C21*C17*C27)+(C22*C18*C28))*C29-C23*C29</f>
        <v>0</v>
      </c>
      <c r="D30" s="20">
        <f>((D20*D16*D26)+(D21*D17*D27)+(D22*D18*D28))*D29-D23*D29</f>
        <v>0</v>
      </c>
    </row>
    <row r="31" spans="1:7">
      <c r="A31" s="8" t="s">
        <v>11</v>
      </c>
      <c r="B31" s="17">
        <f t="shared" si="2"/>
        <v>0</v>
      </c>
      <c r="C31" s="17">
        <f t="shared" ref="C31:D31" si="3">C32+C35+C33+C34</f>
        <v>0</v>
      </c>
      <c r="D31" s="17">
        <f t="shared" si="3"/>
        <v>0</v>
      </c>
    </row>
    <row r="32" spans="1:7">
      <c r="A32" s="12" t="s">
        <v>22</v>
      </c>
      <c r="B32" s="20">
        <f t="shared" si="2"/>
        <v>0</v>
      </c>
      <c r="C32" s="20"/>
      <c r="D32" s="20"/>
    </row>
    <row r="33" spans="1:6">
      <c r="A33" s="12" t="s">
        <v>23</v>
      </c>
      <c r="B33" s="20">
        <f t="shared" si="2"/>
        <v>0</v>
      </c>
      <c r="C33" s="20"/>
      <c r="D33" s="20"/>
    </row>
    <row r="34" spans="1:6">
      <c r="A34" s="12" t="s">
        <v>13</v>
      </c>
      <c r="B34" s="20">
        <f t="shared" si="2"/>
        <v>0</v>
      </c>
      <c r="C34" s="20"/>
      <c r="D34" s="20"/>
    </row>
    <row r="35" spans="1:6" ht="27.6">
      <c r="A35" s="12" t="s">
        <v>14</v>
      </c>
      <c r="B35" s="7">
        <f t="shared" si="2"/>
        <v>0</v>
      </c>
      <c r="C35" s="7"/>
      <c r="D35" s="7"/>
    </row>
    <row r="36" spans="1:6" ht="27.6">
      <c r="A36" s="8" t="s">
        <v>40</v>
      </c>
      <c r="B36" s="17">
        <f t="shared" si="2"/>
        <v>0</v>
      </c>
      <c r="C36" s="17">
        <f t="shared" ref="C36:D36" si="4">C30+C31</f>
        <v>0</v>
      </c>
      <c r="D36" s="17">
        <f t="shared" si="4"/>
        <v>0</v>
      </c>
      <c r="F36" s="13"/>
    </row>
    <row r="37" spans="1:6" ht="27.6">
      <c r="A37" s="10" t="s">
        <v>179</v>
      </c>
      <c r="B37" s="108" t="s">
        <v>34</v>
      </c>
      <c r="C37" s="11">
        <f>AVERAGE(C38:C40)</f>
        <v>0</v>
      </c>
      <c r="D37" s="11">
        <f>AVERAGE(D38:D40)</f>
        <v>0</v>
      </c>
      <c r="F37" s="13"/>
    </row>
    <row r="38" spans="1:6">
      <c r="A38" s="78" t="s">
        <v>168</v>
      </c>
      <c r="B38" s="108" t="s">
        <v>34</v>
      </c>
      <c r="C38" s="11">
        <f>IF('Прил. 9.1 орг'!F7=0,0,'Прил. 9.1 орг'!L7/'Прил. 9.1 орг'!F7)</f>
        <v>0</v>
      </c>
      <c r="D38" s="11">
        <f>IF('Прил 9.2 ФЛ'!F7=0,0,'Прил 9.2 ФЛ'!L7/'Прил 9.2 ФЛ'!F7)</f>
        <v>0</v>
      </c>
      <c r="F38" s="13"/>
    </row>
    <row r="39" spans="1:6">
      <c r="A39" s="78" t="s">
        <v>169</v>
      </c>
      <c r="B39" s="108" t="s">
        <v>34</v>
      </c>
      <c r="C39" s="11">
        <f>IF('Прил. 9.1 орг'!F31=0,0,'Прил. 9.1 орг'!L31/'Прил. 9.1 орг'!F31)</f>
        <v>0</v>
      </c>
      <c r="D39" s="11">
        <f>IF('Прил 9.2 ФЛ'!F31=0,0,'Прил 9.2 ФЛ'!L31/'Прил 9.2 ФЛ'!F31)</f>
        <v>0</v>
      </c>
      <c r="F39" s="13"/>
    </row>
    <row r="40" spans="1:6">
      <c r="A40" s="78" t="s">
        <v>170</v>
      </c>
      <c r="B40" s="108" t="s">
        <v>34</v>
      </c>
      <c r="C40" s="11">
        <f>IF('Прил. 9.1 орг'!F43=0,0,'Прил. 9.1 орг'!L43/'Прил. 9.1 орг'!F43)</f>
        <v>0</v>
      </c>
      <c r="D40" s="11">
        <f>IF('Прил 9.2 ФЛ'!F43=0,0,'Прил 9.2 ФЛ'!L43/'Прил 9.2 ФЛ'!F43)</f>
        <v>0</v>
      </c>
      <c r="F40" s="13"/>
    </row>
    <row r="41" spans="1:6" ht="27.6">
      <c r="A41" s="10" t="s">
        <v>180</v>
      </c>
      <c r="B41" s="108" t="s">
        <v>34</v>
      </c>
      <c r="C41" s="11">
        <f>AVERAGE(C42:C44)</f>
        <v>0</v>
      </c>
      <c r="D41" s="11">
        <f>AVERAGE(D42:D44)</f>
        <v>0</v>
      </c>
    </row>
    <row r="42" spans="1:6">
      <c r="A42" s="78" t="s">
        <v>168</v>
      </c>
      <c r="B42" s="108" t="s">
        <v>34</v>
      </c>
      <c r="C42" s="11">
        <f>IF('Прил. 9.1 орг'!H7=0,0,'Прил. 9.1 орг'!N7/'Прил. 9.1 орг'!H7)</f>
        <v>0</v>
      </c>
      <c r="D42" s="11">
        <f>IF('Прил 9.2 ФЛ'!H7=0,0,'Прил 9.2 ФЛ'!N7/'Прил 9.2 ФЛ'!H7)</f>
        <v>0</v>
      </c>
    </row>
    <row r="43" spans="1:6">
      <c r="A43" s="78" t="s">
        <v>169</v>
      </c>
      <c r="B43" s="108" t="s">
        <v>34</v>
      </c>
      <c r="C43" s="11">
        <f>IF('Прил. 9.1 орг'!H31=0,0,'Прил. 9.1 орг'!N31/'Прил. 9.1 орг'!H31)</f>
        <v>0</v>
      </c>
      <c r="D43" s="11">
        <f>IF('Прил 9.2 ФЛ'!H31=0,0,'Прил 9.2 ФЛ'!N31/'Прил 9.2 ФЛ'!H31)</f>
        <v>0</v>
      </c>
    </row>
    <row r="44" spans="1:6">
      <c r="A44" s="78" t="s">
        <v>170</v>
      </c>
      <c r="B44" s="108" t="s">
        <v>34</v>
      </c>
      <c r="C44" s="11">
        <f>IF('Прил. 9.1 орг'!H43=0,0,'Прил. 9.1 орг'!N43/'Прил. 9.1 орг'!H43)</f>
        <v>0</v>
      </c>
      <c r="D44" s="11">
        <f>IF('Прил 9.2 ФЛ'!H43=0,0,'Прил 9.2 ФЛ'!N43/'Прил 9.2 ФЛ'!H43)</f>
        <v>0</v>
      </c>
    </row>
    <row r="45" spans="1:6">
      <c r="A45" s="6" t="s">
        <v>17</v>
      </c>
      <c r="B45" s="20">
        <f t="shared" ref="B45:B46" si="5">C45+D45</f>
        <v>0</v>
      </c>
      <c r="C45" s="20"/>
      <c r="D45" s="20"/>
    </row>
    <row r="46" spans="1:6">
      <c r="A46" s="8" t="s">
        <v>18</v>
      </c>
      <c r="B46" s="17">
        <f t="shared" si="5"/>
        <v>0</v>
      </c>
      <c r="C46" s="17">
        <f>C36*C41*C37+C45</f>
        <v>0</v>
      </c>
      <c r="D46" s="17">
        <f>D36*D41*D37+D45</f>
        <v>0</v>
      </c>
    </row>
    <row r="47" spans="1:6" ht="27.6">
      <c r="A47" s="10" t="s">
        <v>179</v>
      </c>
      <c r="B47" s="108" t="s">
        <v>34</v>
      </c>
      <c r="C47" s="11"/>
      <c r="D47" s="11"/>
    </row>
    <row r="48" spans="1:6" ht="27.6">
      <c r="A48" s="10" t="s">
        <v>180</v>
      </c>
      <c r="B48" s="108" t="s">
        <v>34</v>
      </c>
      <c r="C48" s="11"/>
      <c r="D48" s="11"/>
    </row>
    <row r="49" spans="1:4">
      <c r="A49" s="6" t="s">
        <v>17</v>
      </c>
      <c r="B49" s="7">
        <f t="shared" ref="B49:B50" si="6">C49+D49</f>
        <v>0</v>
      </c>
      <c r="C49" s="7"/>
      <c r="D49" s="7"/>
    </row>
    <row r="50" spans="1:4">
      <c r="A50" s="6" t="s">
        <v>19</v>
      </c>
      <c r="B50" s="17">
        <f t="shared" si="6"/>
        <v>0</v>
      </c>
      <c r="C50" s="17">
        <f>C46*C47*C48+C49</f>
        <v>0</v>
      </c>
      <c r="D50" s="17">
        <f>D46*D47*D48+D49</f>
        <v>0</v>
      </c>
    </row>
    <row r="51" spans="1:4" ht="27.6">
      <c r="A51" s="10" t="s">
        <v>179</v>
      </c>
      <c r="B51" s="108" t="s">
        <v>34</v>
      </c>
      <c r="C51" s="11"/>
      <c r="D51" s="11"/>
    </row>
    <row r="52" spans="1:4" ht="27.6">
      <c r="A52" s="10" t="s">
        <v>180</v>
      </c>
      <c r="B52" s="108" t="s">
        <v>34</v>
      </c>
      <c r="C52" s="11"/>
      <c r="D52" s="11"/>
    </row>
    <row r="53" spans="1:4">
      <c r="A53" s="6" t="s">
        <v>17</v>
      </c>
      <c r="B53" s="7">
        <f t="shared" ref="B53:B54" si="7">C53+D53</f>
        <v>0</v>
      </c>
      <c r="C53" s="7"/>
      <c r="D53" s="7"/>
    </row>
    <row r="54" spans="1:4">
      <c r="A54" s="6" t="s">
        <v>20</v>
      </c>
      <c r="B54" s="17">
        <f t="shared" si="7"/>
        <v>0</v>
      </c>
      <c r="C54" s="17">
        <f>C50*C51*C52+C53</f>
        <v>0</v>
      </c>
      <c r="D54" s="17">
        <f>D50*D51*D52+D53</f>
        <v>0</v>
      </c>
    </row>
  </sheetData>
  <mergeCells count="5">
    <mergeCell ref="A1:D1"/>
    <mergeCell ref="A3:D3"/>
    <mergeCell ref="A5:A6"/>
    <mergeCell ref="B5:B6"/>
    <mergeCell ref="C5:D5"/>
  </mergeCells>
  <printOptions horizontalCentered="1"/>
  <pageMargins left="0" right="0" top="0.59055118110236227" bottom="0.27559055118110237" header="0.15748031496062992" footer="0.27559055118110237"/>
  <pageSetup paperSize="9" scale="95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6</vt:i4>
      </vt:variant>
    </vt:vector>
  </HeadingPairs>
  <TitlesOfParts>
    <vt:vector size="23" baseType="lpstr"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9.1 орг</vt:lpstr>
      <vt:lpstr>Прил 9.2 ФЛ</vt:lpstr>
      <vt:lpstr>Прил. 10</vt:lpstr>
      <vt:lpstr>Прил. 11</vt:lpstr>
      <vt:lpstr>Прил. 12</vt:lpstr>
      <vt:lpstr>Прил. 13</vt:lpstr>
      <vt:lpstr>Прил. 14</vt:lpstr>
      <vt:lpstr>Прил. 15</vt:lpstr>
      <vt:lpstr>'Прил. 9'!Заголовки_для_печати</vt:lpstr>
      <vt:lpstr>'Прил. 1'!Область_печати</vt:lpstr>
      <vt:lpstr>'Прил. 15'!Область_печати</vt:lpstr>
      <vt:lpstr>'Прил. 2'!Область_печати</vt:lpstr>
      <vt:lpstr>'Прил. 3'!Область_печати</vt:lpstr>
      <vt:lpstr>'Прил.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Кучеренко Ольга Борисовна</cp:lastModifiedBy>
  <cp:lastPrinted>2018-07-25T14:32:15Z</cp:lastPrinted>
  <dcterms:created xsi:type="dcterms:W3CDTF">2018-07-09T14:25:32Z</dcterms:created>
  <dcterms:modified xsi:type="dcterms:W3CDTF">2018-08-16T11:30:35Z</dcterms:modified>
</cp:coreProperties>
</file>