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\План Россия\МЕТОДИКА\На сайт\2021-05\Приложения\"/>
    </mc:Choice>
  </mc:AlternateContent>
  <bookViews>
    <workbookView xWindow="0" yWindow="0" windowWidth="24000" windowHeight="9735" firstSheet="20" activeTab="20"/>
  </bookViews>
  <sheets>
    <sheet name="Прил. 1" sheetId="5" r:id="rId1"/>
    <sheet name="Прил. 2" sheetId="6" r:id="rId2"/>
    <sheet name="182 1 01 02010" sheetId="7" r:id="rId3"/>
    <sheet name="182 1 01 02020(30)" sheetId="8" r:id="rId4"/>
    <sheet name="182 1 01 02040" sheetId="9" r:id="rId5"/>
    <sheet name="182 1 01 02080" sheetId="10" r:id="rId6"/>
    <sheet name="МО" sheetId="11" r:id="rId7"/>
    <sheet name="Прил. 3" sheetId="12" r:id="rId8"/>
    <sheet name="182 1 03 02021" sheetId="13" r:id="rId9"/>
    <sheet name="182 1 03 02022" sheetId="14" r:id="rId10"/>
    <sheet name="182 1 03 02090" sheetId="15" r:id="rId11"/>
    <sheet name="182 1 03 02091" sheetId="16" r:id="rId12"/>
    <sheet name="182 1 03 02100" sheetId="17" r:id="rId13"/>
    <sheet name="Ставки" sheetId="18" r:id="rId14"/>
    <sheet name="Прил. 4" sheetId="19" r:id="rId15"/>
    <sheet name="182 1 05 01010" sheetId="20" r:id="rId16"/>
    <sheet name="182 1 05 01020(50)" sheetId="21" r:id="rId17"/>
    <sheet name="Прил. 5" sheetId="22" r:id="rId18"/>
    <sheet name="Прил. 6" sheetId="23" r:id="rId19"/>
    <sheet name="МО (2)" sheetId="24" r:id="rId20"/>
    <sheet name="Прил. 7" sheetId="25" r:id="rId21"/>
    <sheet name="Прил. 8" sheetId="26" r:id="rId22"/>
    <sheet name="Прил. 9" sheetId="27" r:id="rId23"/>
    <sheet name="Прил. 10" sheetId="28" r:id="rId24"/>
    <sheet name="Прил. 11" sheetId="29" r:id="rId25"/>
    <sheet name="Прил. 12" sheetId="30" r:id="rId26"/>
    <sheet name="Прил. 13" sheetId="31" r:id="rId27"/>
    <sheet name="Прил. 14" sheetId="32" r:id="rId28"/>
    <sheet name="Прил. 15" sheetId="33" r:id="rId29"/>
    <sheet name="182 1 07 04010" sheetId="34" r:id="rId30"/>
    <sheet name="182 1 07 04020(30)" sheetId="35" r:id="rId31"/>
    <sheet name="Прил. 17" sheetId="36" r:id="rId32"/>
    <sheet name="Прил. 18" sheetId="37" r:id="rId33"/>
    <sheet name="Прил. 19" sheetId="38" r:id="rId34"/>
  </sheets>
  <externalReferences>
    <externalReference r:id="rId35"/>
  </externalReferences>
  <definedNames>
    <definedName name="_xlnm.Print_Titles" localSheetId="6">МО!$5:$5</definedName>
    <definedName name="_xlnm.Print_Titles" localSheetId="19">'МО (2)'!$5:$5</definedName>
    <definedName name="_xlnm.Print_Titles" localSheetId="23">'Прил. 10'!$5:$6</definedName>
    <definedName name="_xlnm.Print_Titles" localSheetId="24">'Прил. 11'!$5:$6</definedName>
    <definedName name="_xlnm.Print_Titles" localSheetId="18">'Прил. 6'!$5:$5</definedName>
    <definedName name="_xlnm.Print_Area" localSheetId="3">'182 1 01 02020(30)'!$A$1:$N$19</definedName>
    <definedName name="_xlnm.Print_Area" localSheetId="27">'Прил. 14'!$A$1:$M$19</definedName>
    <definedName name="_xlnm.Print_Area" localSheetId="22">'Прил. 9'!$A$1:$M$30</definedName>
  </definedNames>
  <calcPr calcId="152511" calcOnSave="0"/>
</workbook>
</file>

<file path=xl/calcChain.xml><?xml version="1.0" encoding="utf-8"?>
<calcChain xmlns="http://schemas.openxmlformats.org/spreadsheetml/2006/main">
  <c r="H21" i="25" l="1"/>
  <c r="F21" i="25"/>
  <c r="D21" i="25"/>
  <c r="F20" i="25"/>
  <c r="D20" i="25"/>
  <c r="M13" i="25"/>
  <c r="K13" i="25"/>
  <c r="I13" i="25"/>
  <c r="G13" i="25"/>
  <c r="J11" i="25"/>
  <c r="H11" i="25"/>
  <c r="G11" i="25"/>
  <c r="I11" i="25" s="1"/>
  <c r="F11" i="25"/>
  <c r="D11" i="25"/>
  <c r="H10" i="25"/>
  <c r="F10" i="25"/>
  <c r="D10" i="25"/>
  <c r="E8" i="25"/>
  <c r="C8" i="25"/>
  <c r="B8" i="25"/>
  <c r="G8" i="25" s="1"/>
  <c r="E7" i="25"/>
  <c r="H7" i="25" s="1"/>
  <c r="C7" i="25"/>
  <c r="F7" i="25" s="1"/>
  <c r="B7" i="25"/>
  <c r="D7" i="25" s="1"/>
  <c r="J6" i="25"/>
  <c r="H6" i="25"/>
  <c r="G6" i="25"/>
  <c r="F6" i="25"/>
  <c r="D6" i="25"/>
  <c r="G10" i="25" l="1"/>
  <c r="I8" i="25"/>
  <c r="K11" i="25"/>
  <c r="L11" i="25"/>
  <c r="G7" i="25"/>
  <c r="I6" i="25"/>
  <c r="I10" i="25" l="1"/>
  <c r="K6" i="25"/>
  <c r="L6" i="25"/>
  <c r="G12" i="25"/>
  <c r="G21" i="25" s="1"/>
  <c r="J21" i="25" s="1"/>
  <c r="J10" i="25"/>
  <c r="J7" i="25"/>
  <c r="I7" i="25"/>
  <c r="M11" i="25"/>
  <c r="N11" i="25"/>
  <c r="K8" i="25"/>
  <c r="M8" i="25" s="1"/>
  <c r="I12" i="25" l="1"/>
  <c r="I21" i="25" s="1"/>
  <c r="L21" i="25" s="1"/>
  <c r="L10" i="25"/>
  <c r="L7" i="25"/>
  <c r="K7" i="25"/>
  <c r="K10" i="25"/>
  <c r="M6" i="25"/>
  <c r="N6" i="25"/>
  <c r="K12" i="25" l="1"/>
  <c r="K21" i="25" s="1"/>
  <c r="N21" i="25" s="1"/>
  <c r="N10" i="25"/>
  <c r="N7" i="25"/>
  <c r="M7" i="25"/>
  <c r="M10" i="25" s="1"/>
  <c r="M12" i="25" s="1"/>
  <c r="M21" i="25" s="1"/>
  <c r="N46" i="38" l="1"/>
  <c r="L46" i="38"/>
  <c r="J46" i="38"/>
  <c r="H46" i="38"/>
  <c r="G46" i="38"/>
  <c r="F46" i="38"/>
  <c r="N45" i="38"/>
  <c r="L45" i="38"/>
  <c r="J45" i="38"/>
  <c r="H45" i="38"/>
  <c r="G45" i="38"/>
  <c r="F45" i="38"/>
  <c r="N44" i="38"/>
  <c r="L44" i="38"/>
  <c r="J44" i="38"/>
  <c r="H44" i="38"/>
  <c r="G44" i="38"/>
  <c r="F44" i="38"/>
  <c r="N43" i="38"/>
  <c r="L43" i="38"/>
  <c r="J43" i="38"/>
  <c r="H43" i="38"/>
  <c r="G43" i="38"/>
  <c r="F43" i="38"/>
  <c r="N42" i="38"/>
  <c r="L42" i="38"/>
  <c r="J42" i="38"/>
  <c r="H42" i="38"/>
  <c r="G42" i="38"/>
  <c r="F42" i="38"/>
  <c r="N41" i="38"/>
  <c r="M41" i="38"/>
  <c r="L41" i="38"/>
  <c r="K41" i="38"/>
  <c r="J41" i="38"/>
  <c r="I41" i="38"/>
  <c r="H41" i="38"/>
  <c r="E41" i="38"/>
  <c r="D41" i="38"/>
  <c r="G41" i="38" s="1"/>
  <c r="C41" i="38"/>
  <c r="N40" i="38"/>
  <c r="L40" i="38"/>
  <c r="J40" i="38"/>
  <c r="H40" i="38"/>
  <c r="G40" i="38"/>
  <c r="F40" i="38"/>
  <c r="N39" i="38"/>
  <c r="L39" i="38"/>
  <c r="J39" i="38"/>
  <c r="H39" i="38"/>
  <c r="G39" i="38"/>
  <c r="F39" i="38"/>
  <c r="N38" i="38"/>
  <c r="L38" i="38"/>
  <c r="J38" i="38"/>
  <c r="H38" i="38"/>
  <c r="G38" i="38"/>
  <c r="F38" i="38"/>
  <c r="N37" i="38"/>
  <c r="L37" i="38"/>
  <c r="J37" i="38"/>
  <c r="H37" i="38"/>
  <c r="G37" i="38"/>
  <c r="F37" i="38"/>
  <c r="N36" i="38"/>
  <c r="M36" i="38"/>
  <c r="L36" i="38"/>
  <c r="K36" i="38"/>
  <c r="J36" i="38"/>
  <c r="I36" i="38"/>
  <c r="H36" i="38"/>
  <c r="E36" i="38"/>
  <c r="D36" i="38"/>
  <c r="G36" i="38" s="1"/>
  <c r="C36" i="38"/>
  <c r="N35" i="38"/>
  <c r="L35" i="38"/>
  <c r="J35" i="38"/>
  <c r="H35" i="38"/>
  <c r="G35" i="38"/>
  <c r="F35" i="38"/>
  <c r="N34" i="38"/>
  <c r="L34" i="38"/>
  <c r="J34" i="38"/>
  <c r="H34" i="38"/>
  <c r="G34" i="38"/>
  <c r="F34" i="38"/>
  <c r="N33" i="38"/>
  <c r="L33" i="38"/>
  <c r="J33" i="38"/>
  <c r="H33" i="38"/>
  <c r="G33" i="38"/>
  <c r="F33" i="38"/>
  <c r="N32" i="38"/>
  <c r="M32" i="38"/>
  <c r="L32" i="38"/>
  <c r="K32" i="38"/>
  <c r="J32" i="38"/>
  <c r="I32" i="38"/>
  <c r="H32" i="38"/>
  <c r="E32" i="38"/>
  <c r="D32" i="38"/>
  <c r="G32" i="38" s="1"/>
  <c r="C32" i="38"/>
  <c r="N31" i="38"/>
  <c r="L31" i="38"/>
  <c r="J31" i="38"/>
  <c r="H31" i="38"/>
  <c r="G31" i="38"/>
  <c r="F31" i="38"/>
  <c r="N30" i="38"/>
  <c r="L30" i="38"/>
  <c r="J30" i="38"/>
  <c r="H30" i="38"/>
  <c r="G30" i="38"/>
  <c r="F30" i="38"/>
  <c r="N29" i="38"/>
  <c r="L29" i="38"/>
  <c r="J29" i="38"/>
  <c r="H29" i="38"/>
  <c r="G29" i="38"/>
  <c r="F29" i="38"/>
  <c r="N28" i="38"/>
  <c r="L28" i="38"/>
  <c r="J28" i="38"/>
  <c r="H28" i="38"/>
  <c r="G28" i="38"/>
  <c r="F28" i="38"/>
  <c r="N27" i="38"/>
  <c r="L27" i="38"/>
  <c r="J27" i="38"/>
  <c r="H27" i="38"/>
  <c r="G27" i="38"/>
  <c r="F27" i="38"/>
  <c r="N26" i="38"/>
  <c r="L26" i="38"/>
  <c r="J26" i="38"/>
  <c r="H26" i="38"/>
  <c r="G26" i="38"/>
  <c r="F26" i="38"/>
  <c r="N25" i="38"/>
  <c r="L25" i="38"/>
  <c r="J25" i="38"/>
  <c r="H25" i="38"/>
  <c r="G25" i="38"/>
  <c r="F25" i="38"/>
  <c r="N24" i="38"/>
  <c r="L24" i="38"/>
  <c r="J24" i="38"/>
  <c r="H24" i="38"/>
  <c r="G24" i="38"/>
  <c r="F24" i="38"/>
  <c r="N23" i="38"/>
  <c r="M23" i="38"/>
  <c r="L23" i="38"/>
  <c r="K23" i="38"/>
  <c r="J23" i="38"/>
  <c r="I23" i="38"/>
  <c r="H23" i="38"/>
  <c r="E23" i="38"/>
  <c r="D23" i="38"/>
  <c r="G23" i="38" s="1"/>
  <c r="C23" i="38"/>
  <c r="N22" i="38"/>
  <c r="L22" i="38"/>
  <c r="J22" i="38"/>
  <c r="H22" i="38"/>
  <c r="G22" i="38"/>
  <c r="F22" i="38"/>
  <c r="N21" i="38"/>
  <c r="L21" i="38"/>
  <c r="J21" i="38"/>
  <c r="H21" i="38"/>
  <c r="G21" i="38"/>
  <c r="F21" i="38"/>
  <c r="N20" i="38"/>
  <c r="L20" i="38"/>
  <c r="J20" i="38"/>
  <c r="H20" i="38"/>
  <c r="G20" i="38"/>
  <c r="F20" i="38"/>
  <c r="N19" i="38"/>
  <c r="L19" i="38"/>
  <c r="J19" i="38"/>
  <c r="H19" i="38"/>
  <c r="G19" i="38"/>
  <c r="F19" i="38"/>
  <c r="N18" i="38"/>
  <c r="L18" i="38"/>
  <c r="J18" i="38"/>
  <c r="H18" i="38"/>
  <c r="G18" i="38"/>
  <c r="F18" i="38"/>
  <c r="N17" i="38"/>
  <c r="L17" i="38"/>
  <c r="J17" i="38"/>
  <c r="H17" i="38"/>
  <c r="G17" i="38"/>
  <c r="F17" i="38"/>
  <c r="N16" i="38"/>
  <c r="M16" i="38"/>
  <c r="L16" i="38"/>
  <c r="K16" i="38"/>
  <c r="J16" i="38"/>
  <c r="I16" i="38"/>
  <c r="H16" i="38"/>
  <c r="E16" i="38"/>
  <c r="D16" i="38"/>
  <c r="G16" i="38" s="1"/>
  <c r="C16" i="38"/>
  <c r="N15" i="38"/>
  <c r="L15" i="38"/>
  <c r="J15" i="38"/>
  <c r="H15" i="38"/>
  <c r="G15" i="38"/>
  <c r="F15" i="38"/>
  <c r="N14" i="38"/>
  <c r="L14" i="38"/>
  <c r="J14" i="38"/>
  <c r="H14" i="38"/>
  <c r="G14" i="38"/>
  <c r="F14" i="38"/>
  <c r="N13" i="38"/>
  <c r="L13" i="38"/>
  <c r="J13" i="38"/>
  <c r="H13" i="38"/>
  <c r="G13" i="38"/>
  <c r="F13" i="38"/>
  <c r="N12" i="38"/>
  <c r="L12" i="38"/>
  <c r="J12" i="38"/>
  <c r="H12" i="38"/>
  <c r="G12" i="38"/>
  <c r="F12" i="38"/>
  <c r="N11" i="38"/>
  <c r="L11" i="38"/>
  <c r="J11" i="38"/>
  <c r="H11" i="38"/>
  <c r="G11" i="38"/>
  <c r="F11" i="38"/>
  <c r="N10" i="38"/>
  <c r="M10" i="38"/>
  <c r="L10" i="38"/>
  <c r="K10" i="38"/>
  <c r="J10" i="38"/>
  <c r="I10" i="38"/>
  <c r="H10" i="38"/>
  <c r="E10" i="38"/>
  <c r="D10" i="38"/>
  <c r="G10" i="38" s="1"/>
  <c r="C10" i="38"/>
  <c r="N9" i="38"/>
  <c r="L9" i="38"/>
  <c r="J9" i="38"/>
  <c r="H9" i="38"/>
  <c r="G9" i="38"/>
  <c r="F9" i="38"/>
  <c r="N8" i="38"/>
  <c r="M8" i="38"/>
  <c r="L8" i="38"/>
  <c r="K8" i="38"/>
  <c r="J8" i="38"/>
  <c r="I8" i="38"/>
  <c r="H8" i="38"/>
  <c r="E8" i="38"/>
  <c r="D8" i="38"/>
  <c r="G8" i="38" s="1"/>
  <c r="C8" i="38"/>
  <c r="H24" i="37"/>
  <c r="F24" i="37"/>
  <c r="D24" i="37"/>
  <c r="M20" i="37"/>
  <c r="K20" i="37"/>
  <c r="I20" i="37"/>
  <c r="G20" i="37"/>
  <c r="H18" i="37"/>
  <c r="G18" i="37"/>
  <c r="G19" i="37" s="1"/>
  <c r="G24" i="37" s="1"/>
  <c r="J24" i="37" s="1"/>
  <c r="F18" i="37"/>
  <c r="D18" i="37"/>
  <c r="N17" i="37"/>
  <c r="L17" i="37"/>
  <c r="J17" i="37"/>
  <c r="F17" i="37"/>
  <c r="E17" i="37"/>
  <c r="H17" i="37" s="1"/>
  <c r="C17" i="37"/>
  <c r="B17" i="37"/>
  <c r="D17" i="37" s="1"/>
  <c r="H15" i="37"/>
  <c r="F15" i="37"/>
  <c r="D15" i="37"/>
  <c r="M11" i="37"/>
  <c r="K11" i="37"/>
  <c r="I11" i="37"/>
  <c r="G11" i="37"/>
  <c r="E9" i="37"/>
  <c r="H9" i="37" s="1"/>
  <c r="C9" i="37"/>
  <c r="F9" i="37" s="1"/>
  <c r="B9" i="37"/>
  <c r="D9" i="37" s="1"/>
  <c r="N8" i="37"/>
  <c r="L8" i="37"/>
  <c r="J8" i="37"/>
  <c r="H8" i="37"/>
  <c r="F8" i="37"/>
  <c r="D8" i="37"/>
  <c r="H6" i="37"/>
  <c r="F6" i="37"/>
  <c r="E6" i="37"/>
  <c r="C6" i="37"/>
  <c r="B6" i="37"/>
  <c r="D6" i="37" s="1"/>
  <c r="H33" i="36"/>
  <c r="F33" i="36"/>
  <c r="D33" i="36"/>
  <c r="M29" i="36"/>
  <c r="K29" i="36"/>
  <c r="I29" i="36"/>
  <c r="G29" i="36"/>
  <c r="N27" i="36"/>
  <c r="L27" i="36"/>
  <c r="J27" i="36"/>
  <c r="H27" i="36"/>
  <c r="F27" i="36"/>
  <c r="D27" i="36"/>
  <c r="E26" i="36"/>
  <c r="H26" i="36" s="1"/>
  <c r="C26" i="36"/>
  <c r="F26" i="36" s="1"/>
  <c r="B26" i="36"/>
  <c r="D26" i="36" s="1"/>
  <c r="H24" i="36"/>
  <c r="F24" i="36"/>
  <c r="D24" i="36"/>
  <c r="M20" i="36"/>
  <c r="K20" i="36"/>
  <c r="I20" i="36"/>
  <c r="G20" i="36"/>
  <c r="H18" i="36"/>
  <c r="F18" i="36"/>
  <c r="E18" i="36"/>
  <c r="C18" i="36"/>
  <c r="B18" i="36"/>
  <c r="G18" i="36" s="1"/>
  <c r="N17" i="36"/>
  <c r="L17" i="36"/>
  <c r="J17" i="36"/>
  <c r="H17" i="36"/>
  <c r="F17" i="36"/>
  <c r="D17" i="36"/>
  <c r="H15" i="36"/>
  <c r="F15" i="36"/>
  <c r="D15" i="36"/>
  <c r="M11" i="36"/>
  <c r="K11" i="36"/>
  <c r="I11" i="36"/>
  <c r="G11" i="36"/>
  <c r="E9" i="36"/>
  <c r="H9" i="36" s="1"/>
  <c r="C9" i="36"/>
  <c r="F9" i="36" s="1"/>
  <c r="B9" i="36"/>
  <c r="D9" i="36" s="1"/>
  <c r="N8" i="36"/>
  <c r="L8" i="36"/>
  <c r="J8" i="36"/>
  <c r="H8" i="36"/>
  <c r="F8" i="36"/>
  <c r="D8" i="36"/>
  <c r="H6" i="36"/>
  <c r="F6" i="36"/>
  <c r="E6" i="36"/>
  <c r="C6" i="36"/>
  <c r="B6" i="36"/>
  <c r="D6" i="36" s="1"/>
  <c r="H44" i="35"/>
  <c r="F44" i="35"/>
  <c r="D44" i="35"/>
  <c r="H43" i="35"/>
  <c r="F43" i="35"/>
  <c r="D43" i="35"/>
  <c r="F42" i="35"/>
  <c r="D42" i="35"/>
  <c r="M36" i="35"/>
  <c r="K36" i="35"/>
  <c r="I36" i="35"/>
  <c r="G36" i="35"/>
  <c r="E34" i="35"/>
  <c r="C34" i="35"/>
  <c r="B34" i="35"/>
  <c r="G34" i="35" s="1"/>
  <c r="I34" i="35" s="1"/>
  <c r="K34" i="35" s="1"/>
  <c r="M34" i="35" s="1"/>
  <c r="H30" i="35"/>
  <c r="F30" i="35"/>
  <c r="E30" i="35"/>
  <c r="C30" i="35"/>
  <c r="B30" i="35"/>
  <c r="D30" i="35" s="1"/>
  <c r="N29" i="35"/>
  <c r="L29" i="35"/>
  <c r="J29" i="35"/>
  <c r="H26" i="35"/>
  <c r="F26" i="35"/>
  <c r="D26" i="35"/>
  <c r="H25" i="35"/>
  <c r="F25" i="35"/>
  <c r="D25" i="35"/>
  <c r="M18" i="35"/>
  <c r="K18" i="35"/>
  <c r="I18" i="35"/>
  <c r="G18" i="35"/>
  <c r="I16" i="35"/>
  <c r="K16" i="35" s="1"/>
  <c r="M16" i="35" s="1"/>
  <c r="E16" i="35"/>
  <c r="C16" i="35"/>
  <c r="B16" i="35"/>
  <c r="G16" i="35" s="1"/>
  <c r="C15" i="35"/>
  <c r="H12" i="35"/>
  <c r="F12" i="35"/>
  <c r="E12" i="35"/>
  <c r="C12" i="35"/>
  <c r="B12" i="35"/>
  <c r="D12" i="35" s="1"/>
  <c r="N11" i="35"/>
  <c r="L11" i="35"/>
  <c r="J11" i="35"/>
  <c r="E11" i="35"/>
  <c r="E15" i="35" s="1"/>
  <c r="C11" i="35"/>
  <c r="F11" i="35" s="1"/>
  <c r="H9" i="35"/>
  <c r="F9" i="35"/>
  <c r="E9" i="35"/>
  <c r="C9" i="35"/>
  <c r="B9" i="35"/>
  <c r="D9" i="35" s="1"/>
  <c r="E8" i="35"/>
  <c r="H8" i="35" s="1"/>
  <c r="C8" i="35"/>
  <c r="F8" i="35" s="1"/>
  <c r="B8" i="35"/>
  <c r="D8" i="35" s="1"/>
  <c r="H7" i="35"/>
  <c r="F7" i="35"/>
  <c r="E7" i="35"/>
  <c r="C7" i="35"/>
  <c r="B7" i="35"/>
  <c r="B11" i="35" s="1"/>
  <c r="M6" i="35"/>
  <c r="K6" i="35"/>
  <c r="N6" i="35" s="1"/>
  <c r="I6" i="35"/>
  <c r="L6" i="35" s="1"/>
  <c r="H6" i="35"/>
  <c r="G6" i="35"/>
  <c r="J6" i="35" s="1"/>
  <c r="F6" i="35"/>
  <c r="D6" i="35"/>
  <c r="H22" i="34"/>
  <c r="F22" i="34"/>
  <c r="D22" i="34"/>
  <c r="F21" i="34"/>
  <c r="D21" i="34"/>
  <c r="M15" i="34"/>
  <c r="K15" i="34"/>
  <c r="I15" i="34"/>
  <c r="G15" i="34"/>
  <c r="E13" i="34"/>
  <c r="C13" i="34"/>
  <c r="G13" i="34" s="1"/>
  <c r="I13" i="34" s="1"/>
  <c r="K13" i="34" s="1"/>
  <c r="M13" i="34" s="1"/>
  <c r="B13" i="34"/>
  <c r="E12" i="34"/>
  <c r="E9" i="34"/>
  <c r="H9" i="34" s="1"/>
  <c r="C9" i="34"/>
  <c r="F9" i="34" s="1"/>
  <c r="B9" i="34"/>
  <c r="D9" i="34" s="1"/>
  <c r="N8" i="34"/>
  <c r="L8" i="34"/>
  <c r="J8" i="34"/>
  <c r="H8" i="34"/>
  <c r="F8" i="34"/>
  <c r="D8" i="34"/>
  <c r="N7" i="34"/>
  <c r="L7" i="34"/>
  <c r="J7" i="34"/>
  <c r="H7" i="34"/>
  <c r="F7" i="34"/>
  <c r="D7" i="34"/>
  <c r="N6" i="34"/>
  <c r="M6" i="34"/>
  <c r="L6" i="34"/>
  <c r="K6" i="34"/>
  <c r="J6" i="34"/>
  <c r="I6" i="34"/>
  <c r="H6" i="34"/>
  <c r="G6" i="34"/>
  <c r="F6" i="34"/>
  <c r="E6" i="34"/>
  <c r="C6" i="34"/>
  <c r="C12" i="34" s="1"/>
  <c r="B6" i="34"/>
  <c r="B12" i="34" s="1"/>
  <c r="G12" i="34" s="1"/>
  <c r="H21" i="33"/>
  <c r="F21" i="33"/>
  <c r="D21" i="33"/>
  <c r="F20" i="33"/>
  <c r="D20" i="33"/>
  <c r="M14" i="33"/>
  <c r="K14" i="33"/>
  <c r="I14" i="33"/>
  <c r="G14" i="33"/>
  <c r="E11" i="33"/>
  <c r="C11" i="33"/>
  <c r="B11" i="33"/>
  <c r="G11" i="33" s="1"/>
  <c r="I11" i="33" s="1"/>
  <c r="K11" i="33" s="1"/>
  <c r="M11" i="33" s="1"/>
  <c r="E10" i="33"/>
  <c r="C10" i="33"/>
  <c r="G10" i="33" s="1"/>
  <c r="I10" i="33" s="1"/>
  <c r="B10" i="33"/>
  <c r="H9" i="33"/>
  <c r="F9" i="33"/>
  <c r="D9" i="33"/>
  <c r="N8" i="33"/>
  <c r="M8" i="33"/>
  <c r="L8" i="33"/>
  <c r="K8" i="33"/>
  <c r="J8" i="33"/>
  <c r="I8" i="33"/>
  <c r="H8" i="33"/>
  <c r="G8" i="33"/>
  <c r="G9" i="33" s="1"/>
  <c r="F8" i="33"/>
  <c r="E8" i="33"/>
  <c r="C8" i="33"/>
  <c r="B8" i="33"/>
  <c r="D8" i="33" s="1"/>
  <c r="N7" i="33"/>
  <c r="L7" i="33"/>
  <c r="J7" i="33"/>
  <c r="H7" i="33"/>
  <c r="F7" i="33"/>
  <c r="D7" i="33"/>
  <c r="N6" i="33"/>
  <c r="L6" i="33"/>
  <c r="J6" i="33"/>
  <c r="H6" i="33"/>
  <c r="F6" i="33"/>
  <c r="D6" i="33"/>
  <c r="G17" i="32"/>
  <c r="E17" i="32"/>
  <c r="E16" i="32"/>
  <c r="J13" i="32"/>
  <c r="H13" i="32"/>
  <c r="F13" i="32"/>
  <c r="D10" i="32"/>
  <c r="C10" i="32"/>
  <c r="F10" i="32" s="1"/>
  <c r="H10" i="32" s="1"/>
  <c r="J10" i="32" s="1"/>
  <c r="L10" i="32" s="1"/>
  <c r="I9" i="32"/>
  <c r="G9" i="32"/>
  <c r="E9" i="32"/>
  <c r="F8" i="32"/>
  <c r="F11" i="32" s="1"/>
  <c r="D8" i="32"/>
  <c r="D11" i="32" s="1"/>
  <c r="C8" i="32"/>
  <c r="C11" i="32" s="1"/>
  <c r="E11" i="32" s="1"/>
  <c r="M7" i="32"/>
  <c r="K7" i="32"/>
  <c r="I7" i="32"/>
  <c r="G7" i="32"/>
  <c r="E7" i="32"/>
  <c r="G17" i="31"/>
  <c r="E17" i="31"/>
  <c r="L13" i="31"/>
  <c r="J13" i="31"/>
  <c r="H13" i="31"/>
  <c r="F13" i="31"/>
  <c r="D11" i="31"/>
  <c r="C11" i="31"/>
  <c r="F11" i="31" s="1"/>
  <c r="H11" i="31" s="1"/>
  <c r="J11" i="31" s="1"/>
  <c r="L11" i="31" s="1"/>
  <c r="D10" i="31"/>
  <c r="C10" i="31"/>
  <c r="F10" i="31" s="1"/>
  <c r="H10" i="31" s="1"/>
  <c r="J10" i="31" s="1"/>
  <c r="L10" i="31" s="1"/>
  <c r="G9" i="31"/>
  <c r="E9" i="31"/>
  <c r="D8" i="31"/>
  <c r="F8" i="31" s="1"/>
  <c r="C8" i="31"/>
  <c r="M7" i="31"/>
  <c r="K7" i="31"/>
  <c r="I7" i="31"/>
  <c r="G7" i="31"/>
  <c r="E7" i="31"/>
  <c r="H17" i="30"/>
  <c r="F17" i="30"/>
  <c r="E17" i="30"/>
  <c r="C17" i="30"/>
  <c r="B17" i="30"/>
  <c r="D17" i="30" s="1"/>
  <c r="J16" i="30"/>
  <c r="H16" i="30"/>
  <c r="F16" i="30"/>
  <c r="D16" i="30"/>
  <c r="H15" i="30"/>
  <c r="F15" i="30"/>
  <c r="D15" i="30"/>
  <c r="M10" i="30"/>
  <c r="K10" i="30"/>
  <c r="I10" i="30"/>
  <c r="G10" i="30"/>
  <c r="E9" i="30"/>
  <c r="C9" i="30"/>
  <c r="B9" i="30"/>
  <c r="G9" i="30" s="1"/>
  <c r="J8" i="30"/>
  <c r="I8" i="30"/>
  <c r="L8" i="30" s="1"/>
  <c r="F8" i="30"/>
  <c r="E8" i="30"/>
  <c r="H8" i="30" s="1"/>
  <c r="C8" i="30"/>
  <c r="B8" i="30"/>
  <c r="D8" i="30" s="1"/>
  <c r="H7" i="30"/>
  <c r="G7" i="30"/>
  <c r="J7" i="30" s="1"/>
  <c r="F7" i="30"/>
  <c r="D7" i="30"/>
  <c r="J6" i="30"/>
  <c r="I6" i="30"/>
  <c r="L6" i="30" s="1"/>
  <c r="H6" i="30"/>
  <c r="F6" i="30"/>
  <c r="D6" i="30"/>
  <c r="E119" i="29"/>
  <c r="D117" i="29"/>
  <c r="C117" i="29"/>
  <c r="F117" i="29" s="1"/>
  <c r="H117" i="29" s="1"/>
  <c r="J117" i="29" s="1"/>
  <c r="L117" i="29" s="1"/>
  <c r="E116" i="29"/>
  <c r="L114" i="29"/>
  <c r="J114" i="29"/>
  <c r="M114" i="29" s="1"/>
  <c r="I114" i="29"/>
  <c r="H114" i="29"/>
  <c r="K114" i="29" s="1"/>
  <c r="G114" i="29"/>
  <c r="E114" i="29"/>
  <c r="L113" i="29"/>
  <c r="J113" i="29"/>
  <c r="M113" i="29" s="1"/>
  <c r="I113" i="29"/>
  <c r="H113" i="29"/>
  <c r="K113" i="29" s="1"/>
  <c r="G113" i="29"/>
  <c r="E113" i="29"/>
  <c r="L112" i="29"/>
  <c r="J112" i="29"/>
  <c r="M112" i="29" s="1"/>
  <c r="I112" i="29"/>
  <c r="H112" i="29"/>
  <c r="K112" i="29" s="1"/>
  <c r="G112" i="29"/>
  <c r="E112" i="29"/>
  <c r="L111" i="29"/>
  <c r="J111" i="29"/>
  <c r="M111" i="29" s="1"/>
  <c r="I111" i="29"/>
  <c r="H111" i="29"/>
  <c r="K111" i="29" s="1"/>
  <c r="G111" i="29"/>
  <c r="E111" i="29"/>
  <c r="L110" i="29"/>
  <c r="J110" i="29"/>
  <c r="M110" i="29" s="1"/>
  <c r="I110" i="29"/>
  <c r="H110" i="29"/>
  <c r="K110" i="29" s="1"/>
  <c r="G110" i="29"/>
  <c r="E110" i="29"/>
  <c r="L109" i="29"/>
  <c r="J109" i="29"/>
  <c r="M109" i="29" s="1"/>
  <c r="H109" i="29"/>
  <c r="K109" i="29" s="1"/>
  <c r="F109" i="29"/>
  <c r="I109" i="29" s="1"/>
  <c r="D109" i="29"/>
  <c r="G109" i="29" s="1"/>
  <c r="C109" i="29"/>
  <c r="E109" i="29" s="1"/>
  <c r="M108" i="29"/>
  <c r="L108" i="29"/>
  <c r="K108" i="29"/>
  <c r="J108" i="29"/>
  <c r="I108" i="29"/>
  <c r="H108" i="29"/>
  <c r="G108" i="29"/>
  <c r="E108" i="29"/>
  <c r="M107" i="29"/>
  <c r="L107" i="29"/>
  <c r="K107" i="29"/>
  <c r="J107" i="29"/>
  <c r="I107" i="29"/>
  <c r="H107" i="29"/>
  <c r="G107" i="29"/>
  <c r="E107" i="29"/>
  <c r="M106" i="29"/>
  <c r="L106" i="29"/>
  <c r="K106" i="29"/>
  <c r="J106" i="29"/>
  <c r="I106" i="29"/>
  <c r="H106" i="29"/>
  <c r="G106" i="29"/>
  <c r="F106" i="29"/>
  <c r="D106" i="29"/>
  <c r="C106" i="29"/>
  <c r="E106" i="29" s="1"/>
  <c r="L105" i="29"/>
  <c r="J105" i="29"/>
  <c r="M105" i="29" s="1"/>
  <c r="I105" i="29"/>
  <c r="H105" i="29"/>
  <c r="K105" i="29" s="1"/>
  <c r="G105" i="29"/>
  <c r="E105" i="29"/>
  <c r="L104" i="29"/>
  <c r="J104" i="29"/>
  <c r="M104" i="29" s="1"/>
  <c r="I104" i="29"/>
  <c r="H104" i="29"/>
  <c r="K104" i="29" s="1"/>
  <c r="G104" i="29"/>
  <c r="E104" i="29"/>
  <c r="L103" i="29"/>
  <c r="J103" i="29"/>
  <c r="M103" i="29" s="1"/>
  <c r="F103" i="29"/>
  <c r="I103" i="29" s="1"/>
  <c r="D103" i="29"/>
  <c r="G103" i="29" s="1"/>
  <c r="C103" i="29"/>
  <c r="E103" i="29" s="1"/>
  <c r="M102" i="29"/>
  <c r="L102" i="29"/>
  <c r="K102" i="29"/>
  <c r="J102" i="29"/>
  <c r="I102" i="29"/>
  <c r="H102" i="29"/>
  <c r="G102" i="29"/>
  <c r="E102" i="29"/>
  <c r="M101" i="29"/>
  <c r="L101" i="29"/>
  <c r="K101" i="29"/>
  <c r="J101" i="29"/>
  <c r="I101" i="29"/>
  <c r="H101" i="29"/>
  <c r="G101" i="29"/>
  <c r="E101" i="29"/>
  <c r="M100" i="29"/>
  <c r="L100" i="29"/>
  <c r="K100" i="29"/>
  <c r="J100" i="29"/>
  <c r="I100" i="29"/>
  <c r="H100" i="29"/>
  <c r="G100" i="29"/>
  <c r="F100" i="29"/>
  <c r="D100" i="29"/>
  <c r="C100" i="29"/>
  <c r="E100" i="29" s="1"/>
  <c r="L99" i="29"/>
  <c r="J99" i="29"/>
  <c r="M99" i="29" s="1"/>
  <c r="I99" i="29"/>
  <c r="H99" i="29"/>
  <c r="K99" i="29" s="1"/>
  <c r="G99" i="29"/>
  <c r="E99" i="29"/>
  <c r="L98" i="29"/>
  <c r="J98" i="29"/>
  <c r="M98" i="29" s="1"/>
  <c r="I98" i="29"/>
  <c r="H98" i="29"/>
  <c r="K98" i="29" s="1"/>
  <c r="G98" i="29"/>
  <c r="E98" i="29"/>
  <c r="L97" i="29"/>
  <c r="J97" i="29"/>
  <c r="M97" i="29" s="1"/>
  <c r="I97" i="29"/>
  <c r="H97" i="29"/>
  <c r="K97" i="29" s="1"/>
  <c r="G97" i="29"/>
  <c r="E97" i="29"/>
  <c r="L96" i="29"/>
  <c r="J96" i="29"/>
  <c r="M96" i="29" s="1"/>
  <c r="I96" i="29"/>
  <c r="H96" i="29"/>
  <c r="K96" i="29" s="1"/>
  <c r="G96" i="29"/>
  <c r="E96" i="29"/>
  <c r="L95" i="29"/>
  <c r="J95" i="29"/>
  <c r="M95" i="29" s="1"/>
  <c r="I95" i="29"/>
  <c r="H95" i="29"/>
  <c r="K95" i="29" s="1"/>
  <c r="G95" i="29"/>
  <c r="E95" i="29"/>
  <c r="L94" i="29"/>
  <c r="J94" i="29"/>
  <c r="M94" i="29" s="1"/>
  <c r="I94" i="29"/>
  <c r="H94" i="29"/>
  <c r="K94" i="29" s="1"/>
  <c r="G94" i="29"/>
  <c r="E94" i="29"/>
  <c r="L93" i="29"/>
  <c r="J93" i="29"/>
  <c r="M93" i="29" s="1"/>
  <c r="H93" i="29"/>
  <c r="K93" i="29" s="1"/>
  <c r="F93" i="29"/>
  <c r="I93" i="29" s="1"/>
  <c r="D93" i="29"/>
  <c r="G93" i="29" s="1"/>
  <c r="C93" i="29"/>
  <c r="E93" i="29" s="1"/>
  <c r="M92" i="29"/>
  <c r="L92" i="29"/>
  <c r="K92" i="29"/>
  <c r="J92" i="29"/>
  <c r="I92" i="29"/>
  <c r="H92" i="29"/>
  <c r="G92" i="29"/>
  <c r="E92" i="29"/>
  <c r="M91" i="29"/>
  <c r="L91" i="29"/>
  <c r="K91" i="29"/>
  <c r="J91" i="29"/>
  <c r="I91" i="29"/>
  <c r="H91" i="29"/>
  <c r="G91" i="29"/>
  <c r="E91" i="29"/>
  <c r="M90" i="29"/>
  <c r="L90" i="29"/>
  <c r="K90" i="29"/>
  <c r="J90" i="29"/>
  <c r="I90" i="29"/>
  <c r="H90" i="29"/>
  <c r="G90" i="29"/>
  <c r="F90" i="29"/>
  <c r="D90" i="29"/>
  <c r="C90" i="29"/>
  <c r="E90" i="29" s="1"/>
  <c r="L89" i="29"/>
  <c r="J89" i="29"/>
  <c r="M89" i="29" s="1"/>
  <c r="I89" i="29"/>
  <c r="H89" i="29"/>
  <c r="K89" i="29" s="1"/>
  <c r="G89" i="29"/>
  <c r="E89" i="29"/>
  <c r="L88" i="29"/>
  <c r="J88" i="29"/>
  <c r="M88" i="29" s="1"/>
  <c r="I88" i="29"/>
  <c r="H88" i="29"/>
  <c r="K88" i="29" s="1"/>
  <c r="G88" i="29"/>
  <c r="E88" i="29"/>
  <c r="L87" i="29"/>
  <c r="J87" i="29"/>
  <c r="M87" i="29" s="1"/>
  <c r="I87" i="29"/>
  <c r="H87" i="29"/>
  <c r="K87" i="29" s="1"/>
  <c r="G87" i="29"/>
  <c r="E87" i="29"/>
  <c r="L86" i="29"/>
  <c r="J86" i="29"/>
  <c r="M86" i="29" s="1"/>
  <c r="F86" i="29"/>
  <c r="I86" i="29" s="1"/>
  <c r="D86" i="29"/>
  <c r="G86" i="29" s="1"/>
  <c r="C86" i="29"/>
  <c r="E86" i="29" s="1"/>
  <c r="M85" i="29"/>
  <c r="L85" i="29"/>
  <c r="K85" i="29"/>
  <c r="J85" i="29"/>
  <c r="I85" i="29"/>
  <c r="H85" i="29"/>
  <c r="G85" i="29"/>
  <c r="E85" i="29"/>
  <c r="M84" i="29"/>
  <c r="L84" i="29"/>
  <c r="K84" i="29"/>
  <c r="J84" i="29"/>
  <c r="I84" i="29"/>
  <c r="H84" i="29"/>
  <c r="G84" i="29"/>
  <c r="E84" i="29"/>
  <c r="M83" i="29"/>
  <c r="L83" i="29"/>
  <c r="K83" i="29"/>
  <c r="J83" i="29"/>
  <c r="I83" i="29"/>
  <c r="H83" i="29"/>
  <c r="G83" i="29"/>
  <c r="E83" i="29"/>
  <c r="M82" i="29"/>
  <c r="L82" i="29"/>
  <c r="K82" i="29"/>
  <c r="J82" i="29"/>
  <c r="I82" i="29"/>
  <c r="H82" i="29"/>
  <c r="G82" i="29"/>
  <c r="E82" i="29"/>
  <c r="M81" i="29"/>
  <c r="L81" i="29"/>
  <c r="K81" i="29"/>
  <c r="J81" i="29"/>
  <c r="I81" i="29"/>
  <c r="H81" i="29"/>
  <c r="G81" i="29"/>
  <c r="E81" i="29"/>
  <c r="M80" i="29"/>
  <c r="L80" i="29"/>
  <c r="K80" i="29"/>
  <c r="J80" i="29"/>
  <c r="I80" i="29"/>
  <c r="H80" i="29"/>
  <c r="G80" i="29"/>
  <c r="F80" i="29"/>
  <c r="D80" i="29"/>
  <c r="C80" i="29"/>
  <c r="L79" i="29"/>
  <c r="L115" i="29" s="1"/>
  <c r="D79" i="29"/>
  <c r="M78" i="29"/>
  <c r="K78" i="29"/>
  <c r="F78" i="29"/>
  <c r="I78" i="29" s="1"/>
  <c r="D78" i="29"/>
  <c r="G78" i="29" s="1"/>
  <c r="C78" i="29"/>
  <c r="E78" i="29" s="1"/>
  <c r="M77" i="29"/>
  <c r="K77" i="29"/>
  <c r="F77" i="29"/>
  <c r="I77" i="29" s="1"/>
  <c r="D77" i="29"/>
  <c r="G77" i="29" s="1"/>
  <c r="C77" i="29"/>
  <c r="E77" i="29" s="1"/>
  <c r="M76" i="29"/>
  <c r="K76" i="29"/>
  <c r="F76" i="29"/>
  <c r="I76" i="29" s="1"/>
  <c r="D76" i="29"/>
  <c r="G76" i="29" s="1"/>
  <c r="C76" i="29"/>
  <c r="E76" i="29" s="1"/>
  <c r="M75" i="29"/>
  <c r="K75" i="29"/>
  <c r="F75" i="29"/>
  <c r="I75" i="29" s="1"/>
  <c r="D75" i="29"/>
  <c r="G75" i="29" s="1"/>
  <c r="C75" i="29"/>
  <c r="E75" i="29" s="1"/>
  <c r="M74" i="29"/>
  <c r="K74" i="29"/>
  <c r="F74" i="29"/>
  <c r="F73" i="29" s="1"/>
  <c r="I73" i="29" s="1"/>
  <c r="D74" i="29"/>
  <c r="C74" i="29"/>
  <c r="E74" i="29" s="1"/>
  <c r="M73" i="29"/>
  <c r="L73" i="29"/>
  <c r="K73" i="29"/>
  <c r="J73" i="29"/>
  <c r="H73" i="29"/>
  <c r="E73" i="29"/>
  <c r="C73" i="29"/>
  <c r="M72" i="29"/>
  <c r="K72" i="29"/>
  <c r="G72" i="29"/>
  <c r="F72" i="29"/>
  <c r="I72" i="29" s="1"/>
  <c r="D72" i="29"/>
  <c r="C72" i="29"/>
  <c r="E72" i="29" s="1"/>
  <c r="M71" i="29"/>
  <c r="K71" i="29"/>
  <c r="G71" i="29"/>
  <c r="F71" i="29"/>
  <c r="I71" i="29" s="1"/>
  <c r="D71" i="29"/>
  <c r="C71" i="29"/>
  <c r="E71" i="29" s="1"/>
  <c r="L70" i="29"/>
  <c r="J70" i="29"/>
  <c r="M70" i="29" s="1"/>
  <c r="I70" i="29"/>
  <c r="H70" i="29"/>
  <c r="K70" i="29" s="1"/>
  <c r="G70" i="29"/>
  <c r="F70" i="29"/>
  <c r="D70" i="29"/>
  <c r="C70" i="29"/>
  <c r="E70" i="29" s="1"/>
  <c r="M69" i="29"/>
  <c r="K69" i="29"/>
  <c r="G69" i="29"/>
  <c r="F69" i="29"/>
  <c r="I69" i="29" s="1"/>
  <c r="D69" i="29"/>
  <c r="C69" i="29"/>
  <c r="E69" i="29" s="1"/>
  <c r="M68" i="29"/>
  <c r="K68" i="29"/>
  <c r="G68" i="29"/>
  <c r="F68" i="29"/>
  <c r="I68" i="29" s="1"/>
  <c r="D68" i="29"/>
  <c r="C68" i="29"/>
  <c r="C67" i="29" s="1"/>
  <c r="E67" i="29" s="1"/>
  <c r="L67" i="29"/>
  <c r="J67" i="29"/>
  <c r="M67" i="29" s="1"/>
  <c r="H67" i="29"/>
  <c r="K67" i="29" s="1"/>
  <c r="F67" i="29"/>
  <c r="I67" i="29" s="1"/>
  <c r="D67" i="29"/>
  <c r="G67" i="29" s="1"/>
  <c r="M66" i="29"/>
  <c r="K66" i="29"/>
  <c r="F66" i="29"/>
  <c r="I66" i="29" s="1"/>
  <c r="D66" i="29"/>
  <c r="G66" i="29" s="1"/>
  <c r="C66" i="29"/>
  <c r="E66" i="29" s="1"/>
  <c r="M65" i="29"/>
  <c r="K65" i="29"/>
  <c r="F65" i="29"/>
  <c r="F64" i="29" s="1"/>
  <c r="I64" i="29" s="1"/>
  <c r="D65" i="29"/>
  <c r="G65" i="29" s="1"/>
  <c r="C65" i="29"/>
  <c r="E65" i="29" s="1"/>
  <c r="M64" i="29"/>
  <c r="L64" i="29"/>
  <c r="K64" i="29"/>
  <c r="J64" i="29"/>
  <c r="H64" i="29"/>
  <c r="C64" i="29"/>
  <c r="E64" i="29" s="1"/>
  <c r="M63" i="29"/>
  <c r="K63" i="29"/>
  <c r="G63" i="29"/>
  <c r="F63" i="29"/>
  <c r="I63" i="29" s="1"/>
  <c r="D63" i="29"/>
  <c r="C63" i="29"/>
  <c r="E63" i="29" s="1"/>
  <c r="M62" i="29"/>
  <c r="K62" i="29"/>
  <c r="G62" i="29"/>
  <c r="F62" i="29"/>
  <c r="I62" i="29" s="1"/>
  <c r="D62" i="29"/>
  <c r="C62" i="29"/>
  <c r="E62" i="29" s="1"/>
  <c r="M61" i="29"/>
  <c r="K61" i="29"/>
  <c r="G61" i="29"/>
  <c r="F61" i="29"/>
  <c r="I61" i="29" s="1"/>
  <c r="D61" i="29"/>
  <c r="C61" i="29"/>
  <c r="E61" i="29" s="1"/>
  <c r="M60" i="29"/>
  <c r="K60" i="29"/>
  <c r="G60" i="29"/>
  <c r="F60" i="29"/>
  <c r="I60" i="29" s="1"/>
  <c r="D60" i="29"/>
  <c r="C60" i="29"/>
  <c r="E60" i="29" s="1"/>
  <c r="M59" i="29"/>
  <c r="K59" i="29"/>
  <c r="G59" i="29"/>
  <c r="F59" i="29"/>
  <c r="I59" i="29" s="1"/>
  <c r="D59" i="29"/>
  <c r="C59" i="29"/>
  <c r="E59" i="29" s="1"/>
  <c r="M58" i="29"/>
  <c r="K58" i="29"/>
  <c r="G58" i="29"/>
  <c r="F58" i="29"/>
  <c r="I58" i="29" s="1"/>
  <c r="D58" i="29"/>
  <c r="C58" i="29"/>
  <c r="C57" i="29" s="1"/>
  <c r="E57" i="29" s="1"/>
  <c r="L57" i="29"/>
  <c r="J57" i="29"/>
  <c r="M57" i="29" s="1"/>
  <c r="H57" i="29"/>
  <c r="K57" i="29" s="1"/>
  <c r="F57" i="29"/>
  <c r="I57" i="29" s="1"/>
  <c r="D57" i="29"/>
  <c r="G57" i="29" s="1"/>
  <c r="M56" i="29"/>
  <c r="K56" i="29"/>
  <c r="F56" i="29"/>
  <c r="I56" i="29" s="1"/>
  <c r="D56" i="29"/>
  <c r="G56" i="29" s="1"/>
  <c r="C56" i="29"/>
  <c r="E56" i="29" s="1"/>
  <c r="M55" i="29"/>
  <c r="K55" i="29"/>
  <c r="F55" i="29"/>
  <c r="F54" i="29" s="1"/>
  <c r="I54" i="29" s="1"/>
  <c r="D55" i="29"/>
  <c r="G55" i="29" s="1"/>
  <c r="C55" i="29"/>
  <c r="E55" i="29" s="1"/>
  <c r="M54" i="29"/>
  <c r="L54" i="29"/>
  <c r="K54" i="29"/>
  <c r="J54" i="29"/>
  <c r="H54" i="29"/>
  <c r="C54" i="29"/>
  <c r="E54" i="29" s="1"/>
  <c r="M53" i="29"/>
  <c r="K53" i="29"/>
  <c r="G53" i="29"/>
  <c r="F53" i="29"/>
  <c r="I53" i="29" s="1"/>
  <c r="D53" i="29"/>
  <c r="C53" i="29"/>
  <c r="E53" i="29" s="1"/>
  <c r="M52" i="29"/>
  <c r="K52" i="29"/>
  <c r="G52" i="29"/>
  <c r="F52" i="29"/>
  <c r="I52" i="29" s="1"/>
  <c r="D52" i="29"/>
  <c r="C52" i="29"/>
  <c r="E52" i="29" s="1"/>
  <c r="M51" i="29"/>
  <c r="K51" i="29"/>
  <c r="G51" i="29"/>
  <c r="F51" i="29"/>
  <c r="I51" i="29" s="1"/>
  <c r="D51" i="29"/>
  <c r="C51" i="29"/>
  <c r="C50" i="29" s="1"/>
  <c r="E50" i="29" s="1"/>
  <c r="L50" i="29"/>
  <c r="J50" i="29"/>
  <c r="M50" i="29" s="1"/>
  <c r="H50" i="29"/>
  <c r="K50" i="29" s="1"/>
  <c r="F50" i="29"/>
  <c r="I50" i="29" s="1"/>
  <c r="D50" i="29"/>
  <c r="G50" i="29" s="1"/>
  <c r="M49" i="29"/>
  <c r="K49" i="29"/>
  <c r="F49" i="29"/>
  <c r="I49" i="29" s="1"/>
  <c r="D49" i="29"/>
  <c r="G49" i="29" s="1"/>
  <c r="C49" i="29"/>
  <c r="E49" i="29" s="1"/>
  <c r="M48" i="29"/>
  <c r="K48" i="29"/>
  <c r="F48" i="29"/>
  <c r="I48" i="29" s="1"/>
  <c r="D48" i="29"/>
  <c r="G48" i="29" s="1"/>
  <c r="C48" i="29"/>
  <c r="E48" i="29" s="1"/>
  <c r="M47" i="29"/>
  <c r="K47" i="29"/>
  <c r="F47" i="29"/>
  <c r="I47" i="29" s="1"/>
  <c r="D47" i="29"/>
  <c r="G47" i="29" s="1"/>
  <c r="C47" i="29"/>
  <c r="E47" i="29" s="1"/>
  <c r="M46" i="29"/>
  <c r="K46" i="29"/>
  <c r="F46" i="29"/>
  <c r="I46" i="29" s="1"/>
  <c r="D46" i="29"/>
  <c r="G46" i="29" s="1"/>
  <c r="C46" i="29"/>
  <c r="E46" i="29" s="1"/>
  <c r="M45" i="29"/>
  <c r="K45" i="29"/>
  <c r="F45" i="29"/>
  <c r="F44" i="29" s="1"/>
  <c r="D45" i="29"/>
  <c r="G45" i="29" s="1"/>
  <c r="C45" i="29"/>
  <c r="E45" i="29" s="1"/>
  <c r="M44" i="29"/>
  <c r="L44" i="29"/>
  <c r="K44" i="29"/>
  <c r="J44" i="29"/>
  <c r="H44" i="29"/>
  <c r="C44" i="29"/>
  <c r="L43" i="29"/>
  <c r="J43" i="29"/>
  <c r="M43" i="29" s="1"/>
  <c r="H43" i="29"/>
  <c r="K43" i="29" s="1"/>
  <c r="M42" i="29"/>
  <c r="K42" i="29"/>
  <c r="I42" i="29"/>
  <c r="G42" i="29"/>
  <c r="E42" i="29"/>
  <c r="M41" i="29"/>
  <c r="K41" i="29"/>
  <c r="I41" i="29"/>
  <c r="G41" i="29"/>
  <c r="E41" i="29"/>
  <c r="M40" i="29"/>
  <c r="K40" i="29"/>
  <c r="I40" i="29"/>
  <c r="G40" i="29"/>
  <c r="E40" i="29"/>
  <c r="M39" i="29"/>
  <c r="K39" i="29"/>
  <c r="I39" i="29"/>
  <c r="G39" i="29"/>
  <c r="E39" i="29"/>
  <c r="M38" i="29"/>
  <c r="K38" i="29"/>
  <c r="I38" i="29"/>
  <c r="G38" i="29"/>
  <c r="E38" i="29"/>
  <c r="L37" i="29"/>
  <c r="J37" i="29"/>
  <c r="M37" i="29" s="1"/>
  <c r="H37" i="29"/>
  <c r="K37" i="29" s="1"/>
  <c r="F37" i="29"/>
  <c r="I37" i="29" s="1"/>
  <c r="D37" i="29"/>
  <c r="G37" i="29" s="1"/>
  <c r="C37" i="29"/>
  <c r="E37" i="29" s="1"/>
  <c r="M36" i="29"/>
  <c r="K36" i="29"/>
  <c r="I36" i="29"/>
  <c r="G36" i="29"/>
  <c r="E36" i="29"/>
  <c r="M35" i="29"/>
  <c r="K35" i="29"/>
  <c r="I35" i="29"/>
  <c r="G35" i="29"/>
  <c r="E35" i="29"/>
  <c r="M34" i="29"/>
  <c r="L34" i="29"/>
  <c r="K34" i="29"/>
  <c r="J34" i="29"/>
  <c r="I34" i="29"/>
  <c r="H34" i="29"/>
  <c r="G34" i="29"/>
  <c r="F34" i="29"/>
  <c r="D34" i="29"/>
  <c r="C34" i="29"/>
  <c r="E34" i="29" s="1"/>
  <c r="M33" i="29"/>
  <c r="K33" i="29"/>
  <c r="I33" i="29"/>
  <c r="G33" i="29"/>
  <c r="E33" i="29"/>
  <c r="M32" i="29"/>
  <c r="K32" i="29"/>
  <c r="I32" i="29"/>
  <c r="G32" i="29"/>
  <c r="E32" i="29"/>
  <c r="L31" i="29"/>
  <c r="J31" i="29"/>
  <c r="M31" i="29" s="1"/>
  <c r="H31" i="29"/>
  <c r="K31" i="29" s="1"/>
  <c r="F31" i="29"/>
  <c r="I31" i="29" s="1"/>
  <c r="D31" i="29"/>
  <c r="G31" i="29" s="1"/>
  <c r="C31" i="29"/>
  <c r="E31" i="29" s="1"/>
  <c r="M30" i="29"/>
  <c r="K30" i="29"/>
  <c r="I30" i="29"/>
  <c r="G30" i="29"/>
  <c r="E30" i="29"/>
  <c r="M29" i="29"/>
  <c r="K29" i="29"/>
  <c r="I29" i="29"/>
  <c r="G29" i="29"/>
  <c r="E29" i="29"/>
  <c r="M28" i="29"/>
  <c r="L28" i="29"/>
  <c r="K28" i="29"/>
  <c r="J28" i="29"/>
  <c r="I28" i="29"/>
  <c r="H28" i="29"/>
  <c r="G28" i="29"/>
  <c r="F28" i="29"/>
  <c r="D28" i="29"/>
  <c r="C28" i="29"/>
  <c r="E28" i="29" s="1"/>
  <c r="M27" i="29"/>
  <c r="K27" i="29"/>
  <c r="I27" i="29"/>
  <c r="G27" i="29"/>
  <c r="E27" i="29"/>
  <c r="M26" i="29"/>
  <c r="K26" i="29"/>
  <c r="I26" i="29"/>
  <c r="G26" i="29"/>
  <c r="E26" i="29"/>
  <c r="M25" i="29"/>
  <c r="K25" i="29"/>
  <c r="I25" i="29"/>
  <c r="G25" i="29"/>
  <c r="E25" i="29"/>
  <c r="M24" i="29"/>
  <c r="K24" i="29"/>
  <c r="I24" i="29"/>
  <c r="G24" i="29"/>
  <c r="E24" i="29"/>
  <c r="M23" i="29"/>
  <c r="K23" i="29"/>
  <c r="I23" i="29"/>
  <c r="G23" i="29"/>
  <c r="E23" i="29"/>
  <c r="M22" i="29"/>
  <c r="K22" i="29"/>
  <c r="I22" i="29"/>
  <c r="G22" i="29"/>
  <c r="E22" i="29"/>
  <c r="L21" i="29"/>
  <c r="J21" i="29"/>
  <c r="M21" i="29" s="1"/>
  <c r="H21" i="29"/>
  <c r="K21" i="29" s="1"/>
  <c r="F21" i="29"/>
  <c r="I21" i="29" s="1"/>
  <c r="D21" i="29"/>
  <c r="G21" i="29" s="1"/>
  <c r="C21" i="29"/>
  <c r="E21" i="29" s="1"/>
  <c r="M20" i="29"/>
  <c r="K20" i="29"/>
  <c r="I20" i="29"/>
  <c r="G20" i="29"/>
  <c r="E20" i="29"/>
  <c r="M19" i="29"/>
  <c r="K19" i="29"/>
  <c r="I19" i="29"/>
  <c r="G19" i="29"/>
  <c r="E19" i="29"/>
  <c r="M18" i="29"/>
  <c r="L18" i="29"/>
  <c r="K18" i="29"/>
  <c r="J18" i="29"/>
  <c r="I18" i="29"/>
  <c r="H18" i="29"/>
  <c r="G18" i="29"/>
  <c r="F18" i="29"/>
  <c r="D18" i="29"/>
  <c r="C18" i="29"/>
  <c r="E18" i="29" s="1"/>
  <c r="M17" i="29"/>
  <c r="K17" i="29"/>
  <c r="I17" i="29"/>
  <c r="G17" i="29"/>
  <c r="E17" i="29"/>
  <c r="M16" i="29"/>
  <c r="K16" i="29"/>
  <c r="I16" i="29"/>
  <c r="G16" i="29"/>
  <c r="E16" i="29"/>
  <c r="M15" i="29"/>
  <c r="K15" i="29"/>
  <c r="I15" i="29"/>
  <c r="G15" i="29"/>
  <c r="E15" i="29"/>
  <c r="M14" i="29"/>
  <c r="L14" i="29"/>
  <c r="K14" i="29"/>
  <c r="J14" i="29"/>
  <c r="I14" i="29"/>
  <c r="H14" i="29"/>
  <c r="G14" i="29"/>
  <c r="F14" i="29"/>
  <c r="D14" i="29"/>
  <c r="C14" i="29"/>
  <c r="E14" i="29" s="1"/>
  <c r="M13" i="29"/>
  <c r="K13" i="29"/>
  <c r="I13" i="29"/>
  <c r="G13" i="29"/>
  <c r="E13" i="29"/>
  <c r="M12" i="29"/>
  <c r="K12" i="29"/>
  <c r="I12" i="29"/>
  <c r="G12" i="29"/>
  <c r="E12" i="29"/>
  <c r="M11" i="29"/>
  <c r="K11" i="29"/>
  <c r="I11" i="29"/>
  <c r="G11" i="29"/>
  <c r="E11" i="29"/>
  <c r="M10" i="29"/>
  <c r="K10" i="29"/>
  <c r="I10" i="29"/>
  <c r="G10" i="29"/>
  <c r="E10" i="29"/>
  <c r="M9" i="29"/>
  <c r="K9" i="29"/>
  <c r="I9" i="29"/>
  <c r="G9" i="29"/>
  <c r="E9" i="29"/>
  <c r="M8" i="29"/>
  <c r="L8" i="29"/>
  <c r="K8" i="29"/>
  <c r="J8" i="29"/>
  <c r="I8" i="29"/>
  <c r="H8" i="29"/>
  <c r="G8" i="29"/>
  <c r="F8" i="29"/>
  <c r="D8" i="29"/>
  <c r="C8" i="29"/>
  <c r="C7" i="29" s="1"/>
  <c r="E7" i="29" s="1"/>
  <c r="L7" i="29"/>
  <c r="J7" i="29"/>
  <c r="M7" i="29" s="1"/>
  <c r="H7" i="29"/>
  <c r="K7" i="29" s="1"/>
  <c r="F7" i="29"/>
  <c r="I7" i="29" s="1"/>
  <c r="D7" i="29"/>
  <c r="G7" i="29" s="1"/>
  <c r="G123" i="28"/>
  <c r="E123" i="28"/>
  <c r="L119" i="28"/>
  <c r="J119" i="28"/>
  <c r="H119" i="28"/>
  <c r="F119" i="28"/>
  <c r="D118" i="28"/>
  <c r="C118" i="28"/>
  <c r="F118" i="28" s="1"/>
  <c r="H118" i="28" s="1"/>
  <c r="J118" i="28" s="1"/>
  <c r="L118" i="28" s="1"/>
  <c r="G116" i="28"/>
  <c r="E116" i="28"/>
  <c r="M114" i="28"/>
  <c r="L114" i="28"/>
  <c r="K114" i="28"/>
  <c r="J114" i="28"/>
  <c r="I114" i="28"/>
  <c r="H114" i="28"/>
  <c r="G114" i="28"/>
  <c r="F114" i="28"/>
  <c r="E114" i="28"/>
  <c r="L113" i="28"/>
  <c r="J113" i="28"/>
  <c r="M113" i="28" s="1"/>
  <c r="H113" i="28"/>
  <c r="K113" i="28" s="1"/>
  <c r="G113" i="28"/>
  <c r="F113" i="28"/>
  <c r="I113" i="28" s="1"/>
  <c r="E113" i="28"/>
  <c r="M112" i="28"/>
  <c r="L112" i="28"/>
  <c r="K112" i="28"/>
  <c r="J112" i="28"/>
  <c r="I112" i="28"/>
  <c r="H112" i="28"/>
  <c r="G112" i="28"/>
  <c r="F112" i="28"/>
  <c r="E112" i="28"/>
  <c r="L111" i="28"/>
  <c r="L109" i="28" s="1"/>
  <c r="J111" i="28"/>
  <c r="M111" i="28" s="1"/>
  <c r="H111" i="28"/>
  <c r="K111" i="28" s="1"/>
  <c r="G111" i="28"/>
  <c r="F111" i="28"/>
  <c r="I111" i="28" s="1"/>
  <c r="E111" i="28"/>
  <c r="M110" i="28"/>
  <c r="L110" i="28"/>
  <c r="K110" i="28"/>
  <c r="J110" i="28"/>
  <c r="I110" i="28"/>
  <c r="H110" i="28"/>
  <c r="G110" i="28"/>
  <c r="F110" i="28"/>
  <c r="E110" i="28"/>
  <c r="J109" i="28"/>
  <c r="M109" i="28" s="1"/>
  <c r="F109" i="28"/>
  <c r="I109" i="28" s="1"/>
  <c r="D109" i="28"/>
  <c r="G109" i="28" s="1"/>
  <c r="C109" i="28"/>
  <c r="E109" i="28" s="1"/>
  <c r="M108" i="28"/>
  <c r="L108" i="28"/>
  <c r="K108" i="28"/>
  <c r="J108" i="28"/>
  <c r="I108" i="28"/>
  <c r="H108" i="28"/>
  <c r="G108" i="28"/>
  <c r="F108" i="28"/>
  <c r="E108" i="28"/>
  <c r="L107" i="28"/>
  <c r="L106" i="28" s="1"/>
  <c r="J107" i="28"/>
  <c r="H107" i="28"/>
  <c r="G107" i="28"/>
  <c r="F107" i="28"/>
  <c r="E107" i="28"/>
  <c r="G106" i="28"/>
  <c r="D106" i="28"/>
  <c r="C106" i="28"/>
  <c r="E106" i="28" s="1"/>
  <c r="L105" i="28"/>
  <c r="J105" i="28"/>
  <c r="M105" i="28" s="1"/>
  <c r="H105" i="28"/>
  <c r="K105" i="28" s="1"/>
  <c r="G105" i="28"/>
  <c r="F105" i="28"/>
  <c r="I105" i="28" s="1"/>
  <c r="E105" i="28"/>
  <c r="M104" i="28"/>
  <c r="L104" i="28"/>
  <c r="K104" i="28"/>
  <c r="J104" i="28"/>
  <c r="I104" i="28"/>
  <c r="H104" i="28"/>
  <c r="G104" i="28"/>
  <c r="F104" i="28"/>
  <c r="E104" i="28"/>
  <c r="L103" i="28"/>
  <c r="H103" i="28"/>
  <c r="K103" i="28" s="1"/>
  <c r="F103" i="28"/>
  <c r="I103" i="28" s="1"/>
  <c r="D103" i="28"/>
  <c r="G103" i="28" s="1"/>
  <c r="C103" i="28"/>
  <c r="E103" i="28" s="1"/>
  <c r="M102" i="28"/>
  <c r="L102" i="28"/>
  <c r="K102" i="28"/>
  <c r="J102" i="28"/>
  <c r="I102" i="28"/>
  <c r="H102" i="28"/>
  <c r="G102" i="28"/>
  <c r="F102" i="28"/>
  <c r="E102" i="28"/>
  <c r="L101" i="28"/>
  <c r="L100" i="28" s="1"/>
  <c r="J101" i="28"/>
  <c r="H101" i="28"/>
  <c r="G101" i="28"/>
  <c r="F101" i="28"/>
  <c r="E101" i="28"/>
  <c r="G100" i="28"/>
  <c r="D100" i="28"/>
  <c r="C100" i="28"/>
  <c r="E100" i="28" s="1"/>
  <c r="L99" i="28"/>
  <c r="J99" i="28"/>
  <c r="M99" i="28" s="1"/>
  <c r="H99" i="28"/>
  <c r="K99" i="28" s="1"/>
  <c r="G99" i="28"/>
  <c r="F99" i="28"/>
  <c r="I99" i="28" s="1"/>
  <c r="E99" i="28"/>
  <c r="M98" i="28"/>
  <c r="L98" i="28"/>
  <c r="K98" i="28"/>
  <c r="J98" i="28"/>
  <c r="I98" i="28"/>
  <c r="H98" i="28"/>
  <c r="G98" i="28"/>
  <c r="F98" i="28"/>
  <c r="E98" i="28"/>
  <c r="L97" i="28"/>
  <c r="J97" i="28"/>
  <c r="M97" i="28" s="1"/>
  <c r="H97" i="28"/>
  <c r="K97" i="28" s="1"/>
  <c r="G97" i="28"/>
  <c r="F97" i="28"/>
  <c r="I97" i="28" s="1"/>
  <c r="E97" i="28"/>
  <c r="M96" i="28"/>
  <c r="L96" i="28"/>
  <c r="K96" i="28"/>
  <c r="J96" i="28"/>
  <c r="I96" i="28"/>
  <c r="H96" i="28"/>
  <c r="G96" i="28"/>
  <c r="F96" i="28"/>
  <c r="E96" i="28"/>
  <c r="L95" i="28"/>
  <c r="L93" i="28" s="1"/>
  <c r="J95" i="28"/>
  <c r="M95" i="28" s="1"/>
  <c r="H95" i="28"/>
  <c r="K95" i="28" s="1"/>
  <c r="G95" i="28"/>
  <c r="F95" i="28"/>
  <c r="I95" i="28" s="1"/>
  <c r="E95" i="28"/>
  <c r="M94" i="28"/>
  <c r="L94" i="28"/>
  <c r="K94" i="28"/>
  <c r="J94" i="28"/>
  <c r="I94" i="28"/>
  <c r="H94" i="28"/>
  <c r="G94" i="28"/>
  <c r="F94" i="28"/>
  <c r="E94" i="28"/>
  <c r="J93" i="28"/>
  <c r="M93" i="28" s="1"/>
  <c r="F93" i="28"/>
  <c r="I93" i="28" s="1"/>
  <c r="D93" i="28"/>
  <c r="G93" i="28" s="1"/>
  <c r="C93" i="28"/>
  <c r="E93" i="28" s="1"/>
  <c r="M92" i="28"/>
  <c r="L92" i="28"/>
  <c r="K92" i="28"/>
  <c r="J92" i="28"/>
  <c r="I92" i="28"/>
  <c r="H92" i="28"/>
  <c r="G92" i="28"/>
  <c r="F92" i="28"/>
  <c r="E92" i="28"/>
  <c r="L91" i="28"/>
  <c r="L90" i="28" s="1"/>
  <c r="J91" i="28"/>
  <c r="H91" i="28"/>
  <c r="G91" i="28"/>
  <c r="F91" i="28"/>
  <c r="E91" i="28"/>
  <c r="G90" i="28"/>
  <c r="D90" i="28"/>
  <c r="C90" i="28"/>
  <c r="E90" i="28" s="1"/>
  <c r="L89" i="28"/>
  <c r="J89" i="28"/>
  <c r="M89" i="28" s="1"/>
  <c r="H89" i="28"/>
  <c r="K89" i="28" s="1"/>
  <c r="G89" i="28"/>
  <c r="F89" i="28"/>
  <c r="I89" i="28" s="1"/>
  <c r="E89" i="28"/>
  <c r="M88" i="28"/>
  <c r="L88" i="28"/>
  <c r="K88" i="28"/>
  <c r="J88" i="28"/>
  <c r="I88" i="28"/>
  <c r="H88" i="28"/>
  <c r="G88" i="28"/>
  <c r="F88" i="28"/>
  <c r="E88" i="28"/>
  <c r="L87" i="28"/>
  <c r="L86" i="28" s="1"/>
  <c r="J87" i="28"/>
  <c r="H87" i="28"/>
  <c r="G87" i="28"/>
  <c r="F87" i="28"/>
  <c r="E87" i="28"/>
  <c r="G86" i="28"/>
  <c r="D86" i="28"/>
  <c r="C86" i="28"/>
  <c r="E86" i="28" s="1"/>
  <c r="L85" i="28"/>
  <c r="J85" i="28"/>
  <c r="M85" i="28" s="1"/>
  <c r="H85" i="28"/>
  <c r="K85" i="28" s="1"/>
  <c r="G85" i="28"/>
  <c r="F85" i="28"/>
  <c r="I85" i="28" s="1"/>
  <c r="E85" i="28"/>
  <c r="L84" i="28"/>
  <c r="J84" i="28"/>
  <c r="M84" i="28" s="1"/>
  <c r="H84" i="28"/>
  <c r="K84" i="28" s="1"/>
  <c r="G84" i="28"/>
  <c r="F84" i="28"/>
  <c r="I84" i="28" s="1"/>
  <c r="E84" i="28"/>
  <c r="M83" i="28"/>
  <c r="L83" i="28"/>
  <c r="K83" i="28"/>
  <c r="J83" i="28"/>
  <c r="I83" i="28"/>
  <c r="H83" i="28"/>
  <c r="G83" i="28"/>
  <c r="F83" i="28"/>
  <c r="E83" i="28"/>
  <c r="L82" i="28"/>
  <c r="J82" i="28"/>
  <c r="M82" i="28" s="1"/>
  <c r="H82" i="28"/>
  <c r="K82" i="28" s="1"/>
  <c r="G82" i="28"/>
  <c r="F82" i="28"/>
  <c r="I82" i="28" s="1"/>
  <c r="E82" i="28"/>
  <c r="M81" i="28"/>
  <c r="L81" i="28"/>
  <c r="K81" i="28"/>
  <c r="J81" i="28"/>
  <c r="I81" i="28"/>
  <c r="H81" i="28"/>
  <c r="G81" i="28"/>
  <c r="F81" i="28"/>
  <c r="E81" i="28"/>
  <c r="L80" i="28"/>
  <c r="J80" i="28"/>
  <c r="M80" i="28" s="1"/>
  <c r="H80" i="28"/>
  <c r="K80" i="28" s="1"/>
  <c r="F80" i="28"/>
  <c r="I80" i="28" s="1"/>
  <c r="D80" i="28"/>
  <c r="G80" i="28" s="1"/>
  <c r="C80" i="28"/>
  <c r="E80" i="28" s="1"/>
  <c r="C79" i="28"/>
  <c r="C115" i="28" s="1"/>
  <c r="M78" i="28"/>
  <c r="K78" i="28"/>
  <c r="I78" i="28"/>
  <c r="D78" i="28"/>
  <c r="G78" i="28" s="1"/>
  <c r="C78" i="28"/>
  <c r="E78" i="28" s="1"/>
  <c r="M77" i="28"/>
  <c r="K77" i="28"/>
  <c r="I77" i="28"/>
  <c r="D77" i="28"/>
  <c r="G77" i="28" s="1"/>
  <c r="C77" i="28"/>
  <c r="E77" i="28" s="1"/>
  <c r="M76" i="28"/>
  <c r="K76" i="28"/>
  <c r="I76" i="28"/>
  <c r="D76" i="28"/>
  <c r="G76" i="28" s="1"/>
  <c r="C76" i="28"/>
  <c r="E76" i="28" s="1"/>
  <c r="M75" i="28"/>
  <c r="K75" i="28"/>
  <c r="I75" i="28"/>
  <c r="D75" i="28"/>
  <c r="G75" i="28" s="1"/>
  <c r="C75" i="28"/>
  <c r="E75" i="28" s="1"/>
  <c r="M74" i="28"/>
  <c r="K74" i="28"/>
  <c r="I74" i="28"/>
  <c r="D74" i="28"/>
  <c r="D73" i="28" s="1"/>
  <c r="G73" i="28" s="1"/>
  <c r="C74" i="28"/>
  <c r="E74" i="28" s="1"/>
  <c r="M73" i="28"/>
  <c r="L73" i="28"/>
  <c r="K73" i="28"/>
  <c r="J73" i="28"/>
  <c r="I73" i="28"/>
  <c r="H73" i="28"/>
  <c r="F73" i="28"/>
  <c r="C73" i="28"/>
  <c r="E73" i="28" s="1"/>
  <c r="M72" i="28"/>
  <c r="K72" i="28"/>
  <c r="I72" i="28"/>
  <c r="D72" i="28"/>
  <c r="G72" i="28" s="1"/>
  <c r="C72" i="28"/>
  <c r="E72" i="28" s="1"/>
  <c r="M71" i="28"/>
  <c r="K71" i="28"/>
  <c r="I71" i="28"/>
  <c r="D71" i="28"/>
  <c r="G71" i="28" s="1"/>
  <c r="C71" i="28"/>
  <c r="C70" i="28" s="1"/>
  <c r="E70" i="28" s="1"/>
  <c r="L70" i="28"/>
  <c r="J70" i="28"/>
  <c r="M70" i="28" s="1"/>
  <c r="H70" i="28"/>
  <c r="K70" i="28" s="1"/>
  <c r="F70" i="28"/>
  <c r="I70" i="28" s="1"/>
  <c r="D70" i="28"/>
  <c r="G70" i="28" s="1"/>
  <c r="M69" i="28"/>
  <c r="K69" i="28"/>
  <c r="I69" i="28"/>
  <c r="D69" i="28"/>
  <c r="G69" i="28" s="1"/>
  <c r="C69" i="28"/>
  <c r="E69" i="28" s="1"/>
  <c r="M68" i="28"/>
  <c r="K68" i="28"/>
  <c r="I68" i="28"/>
  <c r="D68" i="28"/>
  <c r="D67" i="28" s="1"/>
  <c r="G67" i="28" s="1"/>
  <c r="C68" i="28"/>
  <c r="E68" i="28" s="1"/>
  <c r="M67" i="28"/>
  <c r="L67" i="28"/>
  <c r="K67" i="28"/>
  <c r="J67" i="28"/>
  <c r="I67" i="28"/>
  <c r="H67" i="28"/>
  <c r="F67" i="28"/>
  <c r="C67" i="28"/>
  <c r="E67" i="28" s="1"/>
  <c r="M66" i="28"/>
  <c r="K66" i="28"/>
  <c r="I66" i="28"/>
  <c r="G66" i="28"/>
  <c r="D66" i="28"/>
  <c r="C66" i="28"/>
  <c r="E66" i="28" s="1"/>
  <c r="M65" i="28"/>
  <c r="K65" i="28"/>
  <c r="I65" i="28"/>
  <c r="D65" i="28"/>
  <c r="G65" i="28" s="1"/>
  <c r="C65" i="28"/>
  <c r="C64" i="28" s="1"/>
  <c r="E64" i="28" s="1"/>
  <c r="L64" i="28"/>
  <c r="J64" i="28"/>
  <c r="M64" i="28" s="1"/>
  <c r="H64" i="28"/>
  <c r="K64" i="28" s="1"/>
  <c r="F64" i="28"/>
  <c r="I64" i="28" s="1"/>
  <c r="D64" i="28"/>
  <c r="G64" i="28" s="1"/>
  <c r="M63" i="28"/>
  <c r="K63" i="28"/>
  <c r="I63" i="28"/>
  <c r="D63" i="28"/>
  <c r="G63" i="28" s="1"/>
  <c r="C63" i="28"/>
  <c r="E63" i="28" s="1"/>
  <c r="M62" i="28"/>
  <c r="K62" i="28"/>
  <c r="I62" i="28"/>
  <c r="D62" i="28"/>
  <c r="G62" i="28" s="1"/>
  <c r="C62" i="28"/>
  <c r="E62" i="28" s="1"/>
  <c r="M61" i="28"/>
  <c r="K61" i="28"/>
  <c r="I61" i="28"/>
  <c r="D61" i="28"/>
  <c r="G61" i="28" s="1"/>
  <c r="C61" i="28"/>
  <c r="E61" i="28" s="1"/>
  <c r="M60" i="28"/>
  <c r="K60" i="28"/>
  <c r="I60" i="28"/>
  <c r="D60" i="28"/>
  <c r="G60" i="28" s="1"/>
  <c r="C60" i="28"/>
  <c r="E60" i="28" s="1"/>
  <c r="M59" i="28"/>
  <c r="K59" i="28"/>
  <c r="I59" i="28"/>
  <c r="D59" i="28"/>
  <c r="G59" i="28" s="1"/>
  <c r="C59" i="28"/>
  <c r="E59" i="28" s="1"/>
  <c r="M58" i="28"/>
  <c r="K58" i="28"/>
  <c r="I58" i="28"/>
  <c r="D58" i="28"/>
  <c r="D57" i="28" s="1"/>
  <c r="C58" i="28"/>
  <c r="E58" i="28" s="1"/>
  <c r="M57" i="28"/>
  <c r="L57" i="28"/>
  <c r="K57" i="28"/>
  <c r="J57" i="28"/>
  <c r="I57" i="28"/>
  <c r="H57" i="28"/>
  <c r="G57" i="28"/>
  <c r="F57" i="28"/>
  <c r="E57" i="28"/>
  <c r="C57" i="28"/>
  <c r="M56" i="28"/>
  <c r="K56" i="28"/>
  <c r="I56" i="28"/>
  <c r="D56" i="28"/>
  <c r="G56" i="28" s="1"/>
  <c r="C56" i="28"/>
  <c r="E56" i="28" s="1"/>
  <c r="M55" i="28"/>
  <c r="K55" i="28"/>
  <c r="I55" i="28"/>
  <c r="D55" i="28"/>
  <c r="G55" i="28" s="1"/>
  <c r="C55" i="28"/>
  <c r="C54" i="28" s="1"/>
  <c r="E54" i="28" s="1"/>
  <c r="L54" i="28"/>
  <c r="J54" i="28"/>
  <c r="M54" i="28" s="1"/>
  <c r="H54" i="28"/>
  <c r="K54" i="28" s="1"/>
  <c r="F54" i="28"/>
  <c r="I54" i="28" s="1"/>
  <c r="D54" i="28"/>
  <c r="G54" i="28" s="1"/>
  <c r="M53" i="28"/>
  <c r="K53" i="28"/>
  <c r="I53" i="28"/>
  <c r="D53" i="28"/>
  <c r="G53" i="28" s="1"/>
  <c r="C53" i="28"/>
  <c r="E53" i="28" s="1"/>
  <c r="M52" i="28"/>
  <c r="K52" i="28"/>
  <c r="I52" i="28"/>
  <c r="G52" i="28"/>
  <c r="D52" i="28"/>
  <c r="C52" i="28"/>
  <c r="E52" i="28" s="1"/>
  <c r="M51" i="28"/>
  <c r="K51" i="28"/>
  <c r="I51" i="28"/>
  <c r="D51" i="28"/>
  <c r="G51" i="28" s="1"/>
  <c r="C51" i="28"/>
  <c r="C50" i="28" s="1"/>
  <c r="E50" i="28" s="1"/>
  <c r="L50" i="28"/>
  <c r="J50" i="28"/>
  <c r="M50" i="28" s="1"/>
  <c r="H50" i="28"/>
  <c r="K50" i="28" s="1"/>
  <c r="F50" i="28"/>
  <c r="I50" i="28" s="1"/>
  <c r="D50" i="28"/>
  <c r="G50" i="28" s="1"/>
  <c r="M49" i="28"/>
  <c r="K49" i="28"/>
  <c r="I49" i="28"/>
  <c r="D49" i="28"/>
  <c r="G49" i="28" s="1"/>
  <c r="C49" i="28"/>
  <c r="E49" i="28" s="1"/>
  <c r="M48" i="28"/>
  <c r="K48" i="28"/>
  <c r="I48" i="28"/>
  <c r="D48" i="28"/>
  <c r="G48" i="28" s="1"/>
  <c r="C48" i="28"/>
  <c r="E48" i="28" s="1"/>
  <c r="M47" i="28"/>
  <c r="K47" i="28"/>
  <c r="I47" i="28"/>
  <c r="D47" i="28"/>
  <c r="G47" i="28" s="1"/>
  <c r="C47" i="28"/>
  <c r="E47" i="28" s="1"/>
  <c r="M46" i="28"/>
  <c r="K46" i="28"/>
  <c r="I46" i="28"/>
  <c r="D46" i="28"/>
  <c r="G46" i="28" s="1"/>
  <c r="C46" i="28"/>
  <c r="E46" i="28" s="1"/>
  <c r="M45" i="28"/>
  <c r="K45" i="28"/>
  <c r="I45" i="28"/>
  <c r="D45" i="28"/>
  <c r="G45" i="28" s="1"/>
  <c r="C45" i="28"/>
  <c r="C44" i="28" s="1"/>
  <c r="E44" i="28" s="1"/>
  <c r="L44" i="28"/>
  <c r="L43" i="28" s="1"/>
  <c r="J44" i="28"/>
  <c r="H44" i="28"/>
  <c r="F44" i="28"/>
  <c r="D44" i="28"/>
  <c r="C43" i="28"/>
  <c r="E43" i="28" s="1"/>
  <c r="M42" i="28"/>
  <c r="K42" i="28"/>
  <c r="I42" i="28"/>
  <c r="G42" i="28"/>
  <c r="E42" i="28"/>
  <c r="M41" i="28"/>
  <c r="K41" i="28"/>
  <c r="I41" i="28"/>
  <c r="G41" i="28"/>
  <c r="E41" i="28"/>
  <c r="M40" i="28"/>
  <c r="K40" i="28"/>
  <c r="I40" i="28"/>
  <c r="G40" i="28"/>
  <c r="E40" i="28"/>
  <c r="M39" i="28"/>
  <c r="K39" i="28"/>
  <c r="I39" i="28"/>
  <c r="G39" i="28"/>
  <c r="E39" i="28"/>
  <c r="M38" i="28"/>
  <c r="K38" i="28"/>
  <c r="I38" i="28"/>
  <c r="G38" i="28"/>
  <c r="E38" i="28"/>
  <c r="M37" i="28"/>
  <c r="L37" i="28"/>
  <c r="K37" i="28"/>
  <c r="J37" i="28"/>
  <c r="I37" i="28"/>
  <c r="H37" i="28"/>
  <c r="G37" i="28"/>
  <c r="F37" i="28"/>
  <c r="D37" i="28"/>
  <c r="C37" i="28"/>
  <c r="E37" i="28" s="1"/>
  <c r="M36" i="28"/>
  <c r="K36" i="28"/>
  <c r="I36" i="28"/>
  <c r="G36" i="28"/>
  <c r="E36" i="28"/>
  <c r="M35" i="28"/>
  <c r="K35" i="28"/>
  <c r="I35" i="28"/>
  <c r="G35" i="28"/>
  <c r="E35" i="28"/>
  <c r="L34" i="28"/>
  <c r="J34" i="28"/>
  <c r="M34" i="28" s="1"/>
  <c r="H34" i="28"/>
  <c r="K34" i="28" s="1"/>
  <c r="F34" i="28"/>
  <c r="I34" i="28" s="1"/>
  <c r="D34" i="28"/>
  <c r="G34" i="28" s="1"/>
  <c r="C34" i="28"/>
  <c r="E34" i="28" s="1"/>
  <c r="M33" i="28"/>
  <c r="K33" i="28"/>
  <c r="I33" i="28"/>
  <c r="G33" i="28"/>
  <c r="E33" i="28"/>
  <c r="M32" i="28"/>
  <c r="K32" i="28"/>
  <c r="I32" i="28"/>
  <c r="G32" i="28"/>
  <c r="E32" i="28"/>
  <c r="M31" i="28"/>
  <c r="L31" i="28"/>
  <c r="K31" i="28"/>
  <c r="J31" i="28"/>
  <c r="I31" i="28"/>
  <c r="H31" i="28"/>
  <c r="G31" i="28"/>
  <c r="F31" i="28"/>
  <c r="D31" i="28"/>
  <c r="C31" i="28"/>
  <c r="E31" i="28" s="1"/>
  <c r="M30" i="28"/>
  <c r="K30" i="28"/>
  <c r="I30" i="28"/>
  <c r="G30" i="28"/>
  <c r="E30" i="28"/>
  <c r="M29" i="28"/>
  <c r="K29" i="28"/>
  <c r="I29" i="28"/>
  <c r="G29" i="28"/>
  <c r="E29" i="28"/>
  <c r="L28" i="28"/>
  <c r="J28" i="28"/>
  <c r="M28" i="28" s="1"/>
  <c r="H28" i="28"/>
  <c r="K28" i="28" s="1"/>
  <c r="F28" i="28"/>
  <c r="I28" i="28" s="1"/>
  <c r="D28" i="28"/>
  <c r="G28" i="28" s="1"/>
  <c r="C28" i="28"/>
  <c r="E28" i="28" s="1"/>
  <c r="M27" i="28"/>
  <c r="K27" i="28"/>
  <c r="I27" i="28"/>
  <c r="G27" i="28"/>
  <c r="E27" i="28"/>
  <c r="M26" i="28"/>
  <c r="K26" i="28"/>
  <c r="I26" i="28"/>
  <c r="G26" i="28"/>
  <c r="E26" i="28"/>
  <c r="M25" i="28"/>
  <c r="K25" i="28"/>
  <c r="I25" i="28"/>
  <c r="G25" i="28"/>
  <c r="E25" i="28"/>
  <c r="M24" i="28"/>
  <c r="K24" i="28"/>
  <c r="I24" i="28"/>
  <c r="G24" i="28"/>
  <c r="E24" i="28"/>
  <c r="M23" i="28"/>
  <c r="K23" i="28"/>
  <c r="I23" i="28"/>
  <c r="G23" i="28"/>
  <c r="E23" i="28"/>
  <c r="M22" i="28"/>
  <c r="K22" i="28"/>
  <c r="I22" i="28"/>
  <c r="G22" i="28"/>
  <c r="E22" i="28"/>
  <c r="M21" i="28"/>
  <c r="L21" i="28"/>
  <c r="K21" i="28"/>
  <c r="J21" i="28"/>
  <c r="I21" i="28"/>
  <c r="H21" i="28"/>
  <c r="G21" i="28"/>
  <c r="F21" i="28"/>
  <c r="D21" i="28"/>
  <c r="C21" i="28"/>
  <c r="E21" i="28" s="1"/>
  <c r="M20" i="28"/>
  <c r="K20" i="28"/>
  <c r="I20" i="28"/>
  <c r="G20" i="28"/>
  <c r="E20" i="28"/>
  <c r="M19" i="28"/>
  <c r="K19" i="28"/>
  <c r="I19" i="28"/>
  <c r="G19" i="28"/>
  <c r="E19" i="28"/>
  <c r="L18" i="28"/>
  <c r="J18" i="28"/>
  <c r="M18" i="28" s="1"/>
  <c r="H18" i="28"/>
  <c r="K18" i="28" s="1"/>
  <c r="F18" i="28"/>
  <c r="I18" i="28" s="1"/>
  <c r="D18" i="28"/>
  <c r="G18" i="28" s="1"/>
  <c r="C18" i="28"/>
  <c r="E18" i="28" s="1"/>
  <c r="M17" i="28"/>
  <c r="K17" i="28"/>
  <c r="I17" i="28"/>
  <c r="G17" i="28"/>
  <c r="E17" i="28"/>
  <c r="M16" i="28"/>
  <c r="K16" i="28"/>
  <c r="I16" i="28"/>
  <c r="G16" i="28"/>
  <c r="E16" i="28"/>
  <c r="M15" i="28"/>
  <c r="K15" i="28"/>
  <c r="I15" i="28"/>
  <c r="G15" i="28"/>
  <c r="E15" i="28"/>
  <c r="L14" i="28"/>
  <c r="J14" i="28"/>
  <c r="M14" i="28" s="1"/>
  <c r="H14" i="28"/>
  <c r="K14" i="28" s="1"/>
  <c r="F14" i="28"/>
  <c r="I14" i="28" s="1"/>
  <c r="D14" i="28"/>
  <c r="G14" i="28" s="1"/>
  <c r="C14" i="28"/>
  <c r="E14" i="28" s="1"/>
  <c r="M13" i="28"/>
  <c r="K13" i="28"/>
  <c r="I13" i="28"/>
  <c r="G13" i="28"/>
  <c r="E13" i="28"/>
  <c r="M12" i="28"/>
  <c r="K12" i="28"/>
  <c r="I12" i="28"/>
  <c r="G12" i="28"/>
  <c r="E12" i="28"/>
  <c r="M11" i="28"/>
  <c r="K11" i="28"/>
  <c r="I11" i="28"/>
  <c r="G11" i="28"/>
  <c r="E11" i="28"/>
  <c r="M10" i="28"/>
  <c r="K10" i="28"/>
  <c r="I10" i="28"/>
  <c r="G10" i="28"/>
  <c r="E10" i="28"/>
  <c r="M9" i="28"/>
  <c r="K9" i="28"/>
  <c r="I9" i="28"/>
  <c r="G9" i="28"/>
  <c r="E9" i="28"/>
  <c r="L8" i="28"/>
  <c r="J8" i="28"/>
  <c r="H8" i="28"/>
  <c r="F8" i="28"/>
  <c r="D8" i="28"/>
  <c r="C8" i="28"/>
  <c r="E8" i="28" s="1"/>
  <c r="C7" i="28"/>
  <c r="E7" i="28" s="1"/>
  <c r="G30" i="27"/>
  <c r="E30" i="27"/>
  <c r="G29" i="27"/>
  <c r="E29" i="27"/>
  <c r="L24" i="27"/>
  <c r="J24" i="27"/>
  <c r="H24" i="27"/>
  <c r="F24" i="27"/>
  <c r="D23" i="27"/>
  <c r="C23" i="27"/>
  <c r="F23" i="27" s="1"/>
  <c r="H23" i="27" s="1"/>
  <c r="J23" i="27" s="1"/>
  <c r="L23" i="27" s="1"/>
  <c r="D20" i="27"/>
  <c r="G19" i="27"/>
  <c r="D19" i="27"/>
  <c r="C19" i="27"/>
  <c r="C20" i="27" s="1"/>
  <c r="G18" i="27"/>
  <c r="F18" i="27"/>
  <c r="I18" i="27" s="1"/>
  <c r="E18" i="27"/>
  <c r="E17" i="27"/>
  <c r="C17" i="27"/>
  <c r="D16" i="27"/>
  <c r="C16" i="27"/>
  <c r="E16" i="27" s="1"/>
  <c r="I15" i="27"/>
  <c r="G15" i="27"/>
  <c r="F15" i="27"/>
  <c r="H15" i="27" s="1"/>
  <c r="J15" i="27" s="1"/>
  <c r="L15" i="27" s="1"/>
  <c r="E15" i="27"/>
  <c r="G14" i="27"/>
  <c r="F14" i="27"/>
  <c r="I14" i="27" s="1"/>
  <c r="E14" i="27"/>
  <c r="G13" i="27"/>
  <c r="D13" i="27"/>
  <c r="C13" i="27"/>
  <c r="E13" i="27" s="1"/>
  <c r="G12" i="27"/>
  <c r="E12" i="27"/>
  <c r="G11" i="27"/>
  <c r="E11" i="27"/>
  <c r="D10" i="27"/>
  <c r="C10" i="27"/>
  <c r="F10" i="27" s="1"/>
  <c r="D9" i="27"/>
  <c r="C9" i="27"/>
  <c r="F9" i="27" s="1"/>
  <c r="M8" i="27"/>
  <c r="K8" i="27"/>
  <c r="I8" i="27"/>
  <c r="G8" i="27"/>
  <c r="E8" i="27"/>
  <c r="M7" i="27"/>
  <c r="K7" i="27"/>
  <c r="I7" i="27"/>
  <c r="G7" i="27"/>
  <c r="E7" i="27"/>
  <c r="I17" i="26"/>
  <c r="G17" i="26"/>
  <c r="E17" i="26"/>
  <c r="L13" i="26"/>
  <c r="J13" i="26"/>
  <c r="H13" i="26"/>
  <c r="F13" i="26"/>
  <c r="D13" i="26"/>
  <c r="C13" i="26"/>
  <c r="M11" i="26"/>
  <c r="L11" i="26"/>
  <c r="L17" i="26" s="1"/>
  <c r="K11" i="26"/>
  <c r="J11" i="26"/>
  <c r="J17" i="26" s="1"/>
  <c r="M17" i="26" s="1"/>
  <c r="I11" i="26"/>
  <c r="H11" i="26"/>
  <c r="H17" i="26" s="1"/>
  <c r="K17" i="26" s="1"/>
  <c r="G11" i="26"/>
  <c r="E11" i="26"/>
  <c r="M9" i="26"/>
  <c r="K9" i="26"/>
  <c r="I9" i="26"/>
  <c r="G9" i="26"/>
  <c r="E9" i="26"/>
  <c r="L8" i="26"/>
  <c r="J8" i="26"/>
  <c r="H8" i="26"/>
  <c r="F8" i="26"/>
  <c r="D8" i="26"/>
  <c r="C8" i="26"/>
  <c r="M7" i="26"/>
  <c r="K7" i="26"/>
  <c r="I7" i="26"/>
  <c r="G7" i="26"/>
  <c r="E7" i="26"/>
  <c r="F62" i="24"/>
  <c r="F51" i="24"/>
  <c r="D51" i="24"/>
  <c r="B51" i="24"/>
  <c r="N40" i="24"/>
  <c r="L40" i="24"/>
  <c r="J40" i="24"/>
  <c r="H40" i="24"/>
  <c r="N29" i="24"/>
  <c r="L29" i="24"/>
  <c r="J29" i="24"/>
  <c r="H29" i="24"/>
  <c r="M27" i="24"/>
  <c r="O27" i="24" s="1"/>
  <c r="K27" i="24"/>
  <c r="K26" i="24"/>
  <c r="M26" i="24" s="1"/>
  <c r="O26" i="24" s="1"/>
  <c r="M25" i="24"/>
  <c r="O25" i="24" s="1"/>
  <c r="K25" i="24"/>
  <c r="K24" i="24"/>
  <c r="M24" i="24" s="1"/>
  <c r="O24" i="24" s="1"/>
  <c r="M23" i="24"/>
  <c r="O23" i="24" s="1"/>
  <c r="K23" i="24"/>
  <c r="K22" i="24"/>
  <c r="M22" i="24" s="1"/>
  <c r="O22" i="24" s="1"/>
  <c r="M21" i="24"/>
  <c r="O21" i="24" s="1"/>
  <c r="K21" i="24"/>
  <c r="K20" i="24"/>
  <c r="M20" i="24" s="1"/>
  <c r="O20" i="24" s="1"/>
  <c r="M19" i="24"/>
  <c r="O19" i="24" s="1"/>
  <c r="K19" i="24"/>
  <c r="K18" i="24"/>
  <c r="M18" i="24" s="1"/>
  <c r="O18" i="24" s="1"/>
  <c r="C16" i="24"/>
  <c r="G14" i="24"/>
  <c r="C12" i="24"/>
  <c r="G11" i="24"/>
  <c r="C11" i="24"/>
  <c r="E10" i="24"/>
  <c r="G9" i="24"/>
  <c r="C9" i="24"/>
  <c r="G7" i="24"/>
  <c r="C7" i="24"/>
  <c r="F6" i="24"/>
  <c r="D6" i="24"/>
  <c r="B6" i="24"/>
  <c r="H73" i="23"/>
  <c r="F73" i="23"/>
  <c r="D73" i="23"/>
  <c r="M65" i="23"/>
  <c r="K65" i="23"/>
  <c r="I65" i="23"/>
  <c r="G65" i="23"/>
  <c r="G59" i="23"/>
  <c r="J59" i="23" s="1"/>
  <c r="E59" i="23"/>
  <c r="H59" i="23" s="1"/>
  <c r="C59" i="23"/>
  <c r="F59" i="23" s="1"/>
  <c r="B59" i="23"/>
  <c r="D59" i="23" s="1"/>
  <c r="H58" i="23"/>
  <c r="F58" i="23"/>
  <c r="E58" i="23"/>
  <c r="E60" i="23" s="1"/>
  <c r="H60" i="23" s="1"/>
  <c r="C58" i="23"/>
  <c r="B58" i="23"/>
  <c r="B60" i="23" s="1"/>
  <c r="D60" i="23" s="1"/>
  <c r="K57" i="23"/>
  <c r="N57" i="23" s="1"/>
  <c r="G57" i="23"/>
  <c r="J57" i="23" s="1"/>
  <c r="C57" i="23"/>
  <c r="F57" i="23" s="1"/>
  <c r="N56" i="23"/>
  <c r="M56" i="23"/>
  <c r="L56" i="23"/>
  <c r="K56" i="23"/>
  <c r="J56" i="23"/>
  <c r="I56" i="23"/>
  <c r="H56" i="23"/>
  <c r="G56" i="23"/>
  <c r="F56" i="23"/>
  <c r="E56" i="23"/>
  <c r="C56" i="23"/>
  <c r="B56" i="23"/>
  <c r="D56" i="23" s="1"/>
  <c r="M55" i="23"/>
  <c r="M57" i="23" s="1"/>
  <c r="K55" i="23"/>
  <c r="N55" i="23" s="1"/>
  <c r="I55" i="23"/>
  <c r="L55" i="23" s="1"/>
  <c r="G55" i="23"/>
  <c r="J55" i="23" s="1"/>
  <c r="E55" i="23"/>
  <c r="H55" i="23" s="1"/>
  <c r="C55" i="23"/>
  <c r="F55" i="23" s="1"/>
  <c r="B55" i="23"/>
  <c r="B57" i="23" s="1"/>
  <c r="D57" i="23" s="1"/>
  <c r="M52" i="23"/>
  <c r="M62" i="23" s="1"/>
  <c r="K52" i="23"/>
  <c r="K62" i="23" s="1"/>
  <c r="I52" i="23"/>
  <c r="I62" i="23" s="1"/>
  <c r="G52" i="23"/>
  <c r="G62" i="23" s="1"/>
  <c r="H50" i="23"/>
  <c r="F50" i="23"/>
  <c r="E50" i="23"/>
  <c r="C50" i="23"/>
  <c r="B50" i="23"/>
  <c r="D50" i="23" s="1"/>
  <c r="H49" i="23"/>
  <c r="G49" i="23"/>
  <c r="J49" i="23" s="1"/>
  <c r="F49" i="23"/>
  <c r="D49" i="23"/>
  <c r="H48" i="23"/>
  <c r="G48" i="23"/>
  <c r="F48" i="23"/>
  <c r="D48" i="23"/>
  <c r="M47" i="23"/>
  <c r="K47" i="23"/>
  <c r="N47" i="23" s="1"/>
  <c r="I47" i="23"/>
  <c r="L47" i="23" s="1"/>
  <c r="G47" i="23"/>
  <c r="J47" i="23" s="1"/>
  <c r="E47" i="23"/>
  <c r="H47" i="23" s="1"/>
  <c r="C47" i="23"/>
  <c r="F47" i="23" s="1"/>
  <c r="B47" i="23"/>
  <c r="D47" i="23" s="1"/>
  <c r="N46" i="23"/>
  <c r="L46" i="23"/>
  <c r="J46" i="23"/>
  <c r="H46" i="23"/>
  <c r="F46" i="23"/>
  <c r="D46" i="23"/>
  <c r="N45" i="23"/>
  <c r="L45" i="23"/>
  <c r="J45" i="23"/>
  <c r="H45" i="23"/>
  <c r="F45" i="23"/>
  <c r="D45" i="23"/>
  <c r="H40" i="23"/>
  <c r="F40" i="23"/>
  <c r="E40" i="23"/>
  <c r="C40" i="23"/>
  <c r="B40" i="23"/>
  <c r="D40" i="23" s="1"/>
  <c r="H39" i="23"/>
  <c r="G39" i="23"/>
  <c r="J39" i="23" s="1"/>
  <c r="F39" i="23"/>
  <c r="D39" i="23"/>
  <c r="H38" i="23"/>
  <c r="G38" i="23"/>
  <c r="F38" i="23"/>
  <c r="D38" i="23"/>
  <c r="M37" i="23"/>
  <c r="K37" i="23"/>
  <c r="N37" i="23" s="1"/>
  <c r="I37" i="23"/>
  <c r="L37" i="23" s="1"/>
  <c r="G37" i="23"/>
  <c r="J37" i="23" s="1"/>
  <c r="E37" i="23"/>
  <c r="H37" i="23" s="1"/>
  <c r="C37" i="23"/>
  <c r="F37" i="23" s="1"/>
  <c r="B37" i="23"/>
  <c r="D37" i="23" s="1"/>
  <c r="N36" i="23"/>
  <c r="L36" i="23"/>
  <c r="J36" i="23"/>
  <c r="H36" i="23"/>
  <c r="F36" i="23"/>
  <c r="D36" i="23"/>
  <c r="N35" i="23"/>
  <c r="L35" i="23"/>
  <c r="J35" i="23"/>
  <c r="H35" i="23"/>
  <c r="F35" i="23"/>
  <c r="D35" i="23"/>
  <c r="E31" i="23"/>
  <c r="C31" i="23"/>
  <c r="G31" i="23" s="1"/>
  <c r="I31" i="23" s="1"/>
  <c r="K31" i="23" s="1"/>
  <c r="M31" i="23" s="1"/>
  <c r="B31" i="23"/>
  <c r="H30" i="23"/>
  <c r="F30" i="23"/>
  <c r="E30" i="23"/>
  <c r="C30" i="23"/>
  <c r="B30" i="23"/>
  <c r="D30" i="23" s="1"/>
  <c r="H29" i="23"/>
  <c r="F29" i="23"/>
  <c r="D29" i="23"/>
  <c r="H28" i="23"/>
  <c r="G28" i="23"/>
  <c r="F28" i="23"/>
  <c r="D28" i="23"/>
  <c r="M27" i="23"/>
  <c r="K27" i="23"/>
  <c r="N27" i="23" s="1"/>
  <c r="I27" i="23"/>
  <c r="L27" i="23" s="1"/>
  <c r="G27" i="23"/>
  <c r="J27" i="23" s="1"/>
  <c r="E27" i="23"/>
  <c r="H27" i="23" s="1"/>
  <c r="C27" i="23"/>
  <c r="F27" i="23" s="1"/>
  <c r="B27" i="23"/>
  <c r="D27" i="23" s="1"/>
  <c r="N26" i="23"/>
  <c r="L26" i="23"/>
  <c r="J26" i="23"/>
  <c r="H26" i="23"/>
  <c r="G29" i="23" s="1"/>
  <c r="F26" i="23"/>
  <c r="D26" i="23"/>
  <c r="N25" i="23"/>
  <c r="L25" i="23"/>
  <c r="J25" i="23"/>
  <c r="H25" i="23"/>
  <c r="F25" i="23"/>
  <c r="D25" i="23"/>
  <c r="H20" i="23"/>
  <c r="F20" i="23"/>
  <c r="E20" i="23"/>
  <c r="C20" i="23"/>
  <c r="B20" i="23"/>
  <c r="D20" i="23" s="1"/>
  <c r="H19" i="23"/>
  <c r="G19" i="23"/>
  <c r="J19" i="23" s="1"/>
  <c r="F19" i="23"/>
  <c r="D19" i="23"/>
  <c r="H18" i="23"/>
  <c r="G18" i="23"/>
  <c r="G20" i="23" s="1"/>
  <c r="F18" i="23"/>
  <c r="D18" i="23"/>
  <c r="M17" i="23"/>
  <c r="K17" i="23"/>
  <c r="N17" i="23" s="1"/>
  <c r="I17" i="23"/>
  <c r="L17" i="23" s="1"/>
  <c r="G17" i="23"/>
  <c r="J17" i="23" s="1"/>
  <c r="E17" i="23"/>
  <c r="H17" i="23" s="1"/>
  <c r="C17" i="23"/>
  <c r="F17" i="23" s="1"/>
  <c r="B17" i="23"/>
  <c r="D17" i="23" s="1"/>
  <c r="N16" i="23"/>
  <c r="L16" i="23"/>
  <c r="J16" i="23"/>
  <c r="H16" i="23"/>
  <c r="F16" i="23"/>
  <c r="D16" i="23"/>
  <c r="N15" i="23"/>
  <c r="L15" i="23"/>
  <c r="J15" i="23"/>
  <c r="H15" i="23"/>
  <c r="F15" i="23"/>
  <c r="D15" i="23"/>
  <c r="B12" i="23"/>
  <c r="E11" i="23"/>
  <c r="H11" i="23" s="1"/>
  <c r="C11" i="23"/>
  <c r="C12" i="23" s="1"/>
  <c r="B11" i="23"/>
  <c r="D11" i="23" s="1"/>
  <c r="H10" i="23"/>
  <c r="F10" i="23"/>
  <c r="D10" i="23"/>
  <c r="H9" i="23"/>
  <c r="F9" i="23"/>
  <c r="D9" i="23"/>
  <c r="N8" i="23"/>
  <c r="M8" i="23"/>
  <c r="L8" i="23"/>
  <c r="K8" i="23"/>
  <c r="J8" i="23"/>
  <c r="I8" i="23"/>
  <c r="H8" i="23"/>
  <c r="G8" i="23"/>
  <c r="F8" i="23"/>
  <c r="E8" i="23"/>
  <c r="C8" i="23"/>
  <c r="B8" i="23"/>
  <c r="D8" i="23" s="1"/>
  <c r="N7" i="23"/>
  <c r="L7" i="23"/>
  <c r="J7" i="23"/>
  <c r="H7" i="23"/>
  <c r="F7" i="23"/>
  <c r="D7" i="23"/>
  <c r="N6" i="23"/>
  <c r="L6" i="23"/>
  <c r="J6" i="23"/>
  <c r="H6" i="23"/>
  <c r="F6" i="23"/>
  <c r="D6" i="23"/>
  <c r="H26" i="22"/>
  <c r="F26" i="22"/>
  <c r="E26" i="22"/>
  <c r="C26" i="22"/>
  <c r="B26" i="22"/>
  <c r="D26" i="22" s="1"/>
  <c r="J25" i="22"/>
  <c r="H25" i="22"/>
  <c r="F25" i="22"/>
  <c r="D25" i="22"/>
  <c r="H24" i="22"/>
  <c r="F24" i="22"/>
  <c r="D24" i="22"/>
  <c r="F23" i="22"/>
  <c r="D23" i="22"/>
  <c r="M16" i="22"/>
  <c r="K16" i="22"/>
  <c r="I16" i="22"/>
  <c r="G16" i="22"/>
  <c r="E14" i="22"/>
  <c r="C14" i="22"/>
  <c r="B14" i="22"/>
  <c r="G14" i="22" s="1"/>
  <c r="I14" i="22" s="1"/>
  <c r="K14" i="22" s="1"/>
  <c r="M14" i="22" s="1"/>
  <c r="E12" i="22"/>
  <c r="C12" i="22"/>
  <c r="G12" i="22" s="1"/>
  <c r="I12" i="22" s="1"/>
  <c r="K12" i="22" s="1"/>
  <c r="M12" i="22" s="1"/>
  <c r="B12" i="22"/>
  <c r="H11" i="22"/>
  <c r="F11" i="22"/>
  <c r="D11" i="22"/>
  <c r="H10" i="22"/>
  <c r="F10" i="22"/>
  <c r="D10" i="22"/>
  <c r="N9" i="22"/>
  <c r="M9" i="22"/>
  <c r="L9" i="22"/>
  <c r="K9" i="22"/>
  <c r="J9" i="22"/>
  <c r="I9" i="22"/>
  <c r="H9" i="22"/>
  <c r="G10" i="22" s="1"/>
  <c r="G9" i="22"/>
  <c r="F9" i="22"/>
  <c r="E9" i="22"/>
  <c r="C9" i="22"/>
  <c r="B9" i="22"/>
  <c r="D9" i="22" s="1"/>
  <c r="N8" i="22"/>
  <c r="L8" i="22"/>
  <c r="J8" i="22"/>
  <c r="H8" i="22"/>
  <c r="F8" i="22"/>
  <c r="D8" i="22"/>
  <c r="N6" i="22"/>
  <c r="L6" i="22"/>
  <c r="J6" i="22"/>
  <c r="H6" i="22"/>
  <c r="F6" i="22"/>
  <c r="D6" i="22"/>
  <c r="H26" i="21"/>
  <c r="F26" i="21"/>
  <c r="D26" i="21"/>
  <c r="F25" i="21"/>
  <c r="D25" i="21"/>
  <c r="M17" i="21"/>
  <c r="K17" i="21"/>
  <c r="I17" i="21"/>
  <c r="G17" i="21"/>
  <c r="E15" i="21"/>
  <c r="C15" i="21"/>
  <c r="B15" i="21"/>
  <c r="G15" i="21" s="1"/>
  <c r="I15" i="21" s="1"/>
  <c r="K15" i="21" s="1"/>
  <c r="M15" i="21" s="1"/>
  <c r="M14" i="21"/>
  <c r="K14" i="21"/>
  <c r="I14" i="21"/>
  <c r="G14" i="21"/>
  <c r="E13" i="21"/>
  <c r="C13" i="21"/>
  <c r="G13" i="21" s="1"/>
  <c r="I13" i="21" s="1"/>
  <c r="K13" i="21" s="1"/>
  <c r="M13" i="21" s="1"/>
  <c r="B13" i="21"/>
  <c r="H12" i="21"/>
  <c r="F12" i="21"/>
  <c r="D12" i="21"/>
  <c r="H11" i="21"/>
  <c r="F11" i="21"/>
  <c r="D11" i="21"/>
  <c r="H10" i="21"/>
  <c r="F10" i="21"/>
  <c r="E10" i="21"/>
  <c r="C10" i="21"/>
  <c r="B10" i="21"/>
  <c r="D10" i="21" s="1"/>
  <c r="H9" i="21"/>
  <c r="G9" i="21"/>
  <c r="G10" i="21" s="1"/>
  <c r="J10" i="21" s="1"/>
  <c r="F9" i="21"/>
  <c r="D9" i="21"/>
  <c r="N8" i="21"/>
  <c r="L8" i="21"/>
  <c r="J8" i="21"/>
  <c r="H8" i="21"/>
  <c r="F8" i="21"/>
  <c r="D8" i="21"/>
  <c r="N6" i="21"/>
  <c r="L6" i="21"/>
  <c r="J6" i="21"/>
  <c r="H6" i="21"/>
  <c r="G11" i="21" s="1"/>
  <c r="F6" i="21"/>
  <c r="D6" i="21"/>
  <c r="H26" i="20"/>
  <c r="F26" i="20"/>
  <c r="D26" i="20"/>
  <c r="F25" i="20"/>
  <c r="D25" i="20"/>
  <c r="M17" i="20"/>
  <c r="K17" i="20"/>
  <c r="I17" i="20"/>
  <c r="G17" i="20"/>
  <c r="E15" i="20"/>
  <c r="C15" i="20"/>
  <c r="G15" i="20" s="1"/>
  <c r="I15" i="20" s="1"/>
  <c r="K15" i="20" s="1"/>
  <c r="M15" i="20" s="1"/>
  <c r="B15" i="20"/>
  <c r="E13" i="20"/>
  <c r="C13" i="20"/>
  <c r="B13" i="20"/>
  <c r="G13" i="20" s="1"/>
  <c r="I13" i="20" s="1"/>
  <c r="K13" i="20" s="1"/>
  <c r="M13" i="20" s="1"/>
  <c r="H12" i="20"/>
  <c r="F12" i="20"/>
  <c r="D12" i="20"/>
  <c r="H11" i="20"/>
  <c r="G11" i="20"/>
  <c r="J11" i="20" s="1"/>
  <c r="F11" i="20"/>
  <c r="D11" i="20"/>
  <c r="G10" i="20"/>
  <c r="J10" i="20" s="1"/>
  <c r="E10" i="20"/>
  <c r="H10" i="20" s="1"/>
  <c r="C10" i="20"/>
  <c r="F10" i="20" s="1"/>
  <c r="B10" i="20"/>
  <c r="D10" i="20" s="1"/>
  <c r="J9" i="20"/>
  <c r="H9" i="20"/>
  <c r="G9" i="20"/>
  <c r="I9" i="20" s="1"/>
  <c r="K9" i="20" s="1"/>
  <c r="M9" i="20" s="1"/>
  <c r="M10" i="20" s="1"/>
  <c r="F9" i="20"/>
  <c r="D9" i="20"/>
  <c r="N8" i="20"/>
  <c r="L8" i="20"/>
  <c r="J8" i="20"/>
  <c r="H8" i="20"/>
  <c r="F8" i="20"/>
  <c r="D8" i="20"/>
  <c r="N6" i="20"/>
  <c r="L6" i="20"/>
  <c r="J6" i="20"/>
  <c r="H6" i="20"/>
  <c r="F6" i="20"/>
  <c r="D6" i="20"/>
  <c r="B8" i="19"/>
  <c r="B6" i="19"/>
  <c r="F20" i="17"/>
  <c r="D20" i="17"/>
  <c r="D19" i="17"/>
  <c r="K12" i="17"/>
  <c r="I12" i="17"/>
  <c r="G12" i="17"/>
  <c r="E12" i="17"/>
  <c r="H10" i="17"/>
  <c r="G10" i="17"/>
  <c r="J10" i="17" s="1"/>
  <c r="F10" i="17"/>
  <c r="D10" i="17"/>
  <c r="C9" i="17"/>
  <c r="B9" i="17"/>
  <c r="E9" i="17" s="1"/>
  <c r="G9" i="17" s="1"/>
  <c r="I9" i="17" s="1"/>
  <c r="K9" i="17" s="1"/>
  <c r="K8" i="17"/>
  <c r="I8" i="17"/>
  <c r="G8" i="17"/>
  <c r="E8" i="17"/>
  <c r="E6" i="17" s="1"/>
  <c r="G6" i="17" s="1"/>
  <c r="F7" i="17"/>
  <c r="E7" i="17"/>
  <c r="H7" i="17" s="1"/>
  <c r="D7" i="17"/>
  <c r="J6" i="17"/>
  <c r="H6" i="17"/>
  <c r="F6" i="17"/>
  <c r="D6" i="17"/>
  <c r="F27" i="16"/>
  <c r="D27" i="16"/>
  <c r="D26" i="16"/>
  <c r="K19" i="16"/>
  <c r="I19" i="16"/>
  <c r="G19" i="16"/>
  <c r="E19" i="16"/>
  <c r="H17" i="16"/>
  <c r="G17" i="16"/>
  <c r="J17" i="16" s="1"/>
  <c r="F17" i="16"/>
  <c r="D17" i="16"/>
  <c r="C16" i="16"/>
  <c r="B16" i="16"/>
  <c r="E16" i="16" s="1"/>
  <c r="G16" i="16" s="1"/>
  <c r="I16" i="16" s="1"/>
  <c r="K16" i="16" s="1"/>
  <c r="K15" i="16"/>
  <c r="I15" i="16"/>
  <c r="G15" i="16"/>
  <c r="E15" i="16"/>
  <c r="F14" i="16"/>
  <c r="E14" i="16"/>
  <c r="H14" i="16" s="1"/>
  <c r="D14" i="16"/>
  <c r="F13" i="16"/>
  <c r="D13" i="16"/>
  <c r="C12" i="16"/>
  <c r="F12" i="16" s="1"/>
  <c r="B12" i="16"/>
  <c r="D12" i="16" s="1"/>
  <c r="F11" i="16"/>
  <c r="D11" i="16"/>
  <c r="F10" i="16"/>
  <c r="E10" i="16"/>
  <c r="D10" i="16"/>
  <c r="F9" i="16"/>
  <c r="C9" i="16"/>
  <c r="B9" i="16"/>
  <c r="D9" i="16" s="1"/>
  <c r="F8" i="16"/>
  <c r="E8" i="16"/>
  <c r="H8" i="16" s="1"/>
  <c r="D8" i="16"/>
  <c r="F7" i="16"/>
  <c r="D7" i="16"/>
  <c r="C6" i="16"/>
  <c r="F6" i="16" s="1"/>
  <c r="B6" i="16"/>
  <c r="D6" i="16" s="1"/>
  <c r="F27" i="15"/>
  <c r="D27" i="15"/>
  <c r="D26" i="15"/>
  <c r="K19" i="15"/>
  <c r="I19" i="15"/>
  <c r="G19" i="15"/>
  <c r="E19" i="15"/>
  <c r="L17" i="15"/>
  <c r="H17" i="15"/>
  <c r="F17" i="15"/>
  <c r="D17" i="15"/>
  <c r="C16" i="15"/>
  <c r="B16" i="15"/>
  <c r="E16" i="15" s="1"/>
  <c r="G16" i="15" s="1"/>
  <c r="I16" i="15" s="1"/>
  <c r="K16" i="15" s="1"/>
  <c r="K15" i="15"/>
  <c r="I15" i="15"/>
  <c r="G15" i="15"/>
  <c r="G17" i="15" s="1"/>
  <c r="I17" i="15" s="1"/>
  <c r="K17" i="15" s="1"/>
  <c r="E15" i="15"/>
  <c r="J14" i="15"/>
  <c r="H14" i="15"/>
  <c r="F14" i="15"/>
  <c r="E14" i="15"/>
  <c r="G14" i="15" s="1"/>
  <c r="I14" i="15" s="1"/>
  <c r="K14" i="15" s="1"/>
  <c r="D14" i="15"/>
  <c r="F13" i="15"/>
  <c r="E13" i="15"/>
  <c r="D13" i="15"/>
  <c r="F12" i="15"/>
  <c r="C12" i="15"/>
  <c r="B12" i="15"/>
  <c r="D12" i="15" s="1"/>
  <c r="F11" i="15"/>
  <c r="E11" i="15"/>
  <c r="H11" i="15" s="1"/>
  <c r="D11" i="15"/>
  <c r="F10" i="15"/>
  <c r="E10" i="15"/>
  <c r="H10" i="15" s="1"/>
  <c r="D10" i="15"/>
  <c r="F9" i="15"/>
  <c r="C9" i="15"/>
  <c r="B9" i="15"/>
  <c r="D9" i="15" s="1"/>
  <c r="F8" i="15"/>
  <c r="E8" i="15"/>
  <c r="H8" i="15" s="1"/>
  <c r="D8" i="15"/>
  <c r="H7" i="15"/>
  <c r="F7" i="15"/>
  <c r="E7" i="15"/>
  <c r="D7" i="15"/>
  <c r="E6" i="15"/>
  <c r="H6" i="15" s="1"/>
  <c r="C6" i="15"/>
  <c r="F6" i="15" s="1"/>
  <c r="B6" i="15"/>
  <c r="D6" i="15" s="1"/>
  <c r="F20" i="14"/>
  <c r="D20" i="14"/>
  <c r="D19" i="14"/>
  <c r="K12" i="14"/>
  <c r="I12" i="14"/>
  <c r="G12" i="14"/>
  <c r="E12" i="14"/>
  <c r="H10" i="14"/>
  <c r="F10" i="14"/>
  <c r="D10" i="14"/>
  <c r="C9" i="14"/>
  <c r="B9" i="14"/>
  <c r="E9" i="14" s="1"/>
  <c r="G9" i="14" s="1"/>
  <c r="I9" i="14" s="1"/>
  <c r="K9" i="14" s="1"/>
  <c r="K8" i="14"/>
  <c r="I8" i="14"/>
  <c r="G8" i="14"/>
  <c r="G10" i="14" s="1"/>
  <c r="E8" i="14"/>
  <c r="H7" i="14"/>
  <c r="F7" i="14"/>
  <c r="E7" i="14"/>
  <c r="G7" i="14" s="1"/>
  <c r="D7" i="14"/>
  <c r="F6" i="14"/>
  <c r="E6" i="14"/>
  <c r="E11" i="14" s="1"/>
  <c r="E20" i="14" s="1"/>
  <c r="H20" i="14" s="1"/>
  <c r="D6" i="14"/>
  <c r="F20" i="13"/>
  <c r="D20" i="13"/>
  <c r="D19" i="13"/>
  <c r="K12" i="13"/>
  <c r="I12" i="13"/>
  <c r="G12" i="13"/>
  <c r="E12" i="13"/>
  <c r="J10" i="13"/>
  <c r="H10" i="13"/>
  <c r="G10" i="13"/>
  <c r="I10" i="13" s="1"/>
  <c r="F10" i="13"/>
  <c r="D10" i="13"/>
  <c r="C9" i="13"/>
  <c r="B9" i="13"/>
  <c r="E9" i="13" s="1"/>
  <c r="G9" i="13" s="1"/>
  <c r="I9" i="13" s="1"/>
  <c r="K9" i="13" s="1"/>
  <c r="H7" i="13"/>
  <c r="F7" i="13"/>
  <c r="E7" i="13"/>
  <c r="G7" i="13" s="1"/>
  <c r="D7" i="13"/>
  <c r="F6" i="13"/>
  <c r="E6" i="13"/>
  <c r="D6" i="13"/>
  <c r="B6" i="12"/>
  <c r="B8" i="12" s="1"/>
  <c r="D86" i="11"/>
  <c r="E84" i="11"/>
  <c r="E82" i="11"/>
  <c r="E80" i="11"/>
  <c r="E78" i="11"/>
  <c r="E76" i="11"/>
  <c r="D75" i="11"/>
  <c r="B75" i="11"/>
  <c r="D73" i="11"/>
  <c r="B73" i="11"/>
  <c r="B86" i="11" s="1"/>
  <c r="E71" i="11"/>
  <c r="E70" i="11"/>
  <c r="E69" i="11"/>
  <c r="E68" i="11"/>
  <c r="E67" i="11"/>
  <c r="E66" i="11"/>
  <c r="E65" i="11"/>
  <c r="E64" i="11"/>
  <c r="E63" i="11"/>
  <c r="E62" i="11"/>
  <c r="D61" i="11"/>
  <c r="B61" i="11"/>
  <c r="D59" i="11"/>
  <c r="D72" i="11" s="1"/>
  <c r="B59" i="11"/>
  <c r="B72" i="11" s="1"/>
  <c r="C57" i="11"/>
  <c r="C55" i="11"/>
  <c r="C53" i="11"/>
  <c r="C51" i="11"/>
  <c r="C49" i="11"/>
  <c r="D47" i="11"/>
  <c r="E85" i="11" s="1"/>
  <c r="B47" i="11"/>
  <c r="D45" i="11"/>
  <c r="D58" i="11" s="1"/>
  <c r="B45" i="11"/>
  <c r="B58" i="11" s="1"/>
  <c r="D33" i="11"/>
  <c r="B33" i="11"/>
  <c r="D31" i="11"/>
  <c r="D44" i="11" s="1"/>
  <c r="B31" i="11"/>
  <c r="B44" i="11" s="1"/>
  <c r="C29" i="11"/>
  <c r="C27" i="11"/>
  <c r="C25" i="11"/>
  <c r="C23" i="11"/>
  <c r="C21" i="11"/>
  <c r="D19" i="11"/>
  <c r="E20" i="11" s="1"/>
  <c r="B19" i="11"/>
  <c r="D17" i="11"/>
  <c r="D30" i="11" s="1"/>
  <c r="B17" i="11"/>
  <c r="B30" i="11" s="1"/>
  <c r="D16" i="11"/>
  <c r="B16" i="11"/>
  <c r="D15" i="11"/>
  <c r="B15" i="11"/>
  <c r="D14" i="11"/>
  <c r="B14" i="11"/>
  <c r="D13" i="11"/>
  <c r="B13" i="11"/>
  <c r="D12" i="11"/>
  <c r="B12" i="11"/>
  <c r="D11" i="11"/>
  <c r="B11" i="11"/>
  <c r="D10" i="11"/>
  <c r="B10" i="11"/>
  <c r="D9" i="11"/>
  <c r="B9" i="11"/>
  <c r="D8" i="11"/>
  <c r="B8" i="11"/>
  <c r="D7" i="11"/>
  <c r="B7" i="11"/>
  <c r="D6" i="11"/>
  <c r="B6" i="11"/>
  <c r="F18" i="10"/>
  <c r="D18" i="10"/>
  <c r="K17" i="10"/>
  <c r="I17" i="10"/>
  <c r="G17" i="10"/>
  <c r="E17" i="10"/>
  <c r="C17" i="10"/>
  <c r="B17" i="10"/>
  <c r="F16" i="10"/>
  <c r="D16" i="10"/>
  <c r="K11" i="10"/>
  <c r="I11" i="10"/>
  <c r="G11" i="10"/>
  <c r="E11" i="10"/>
  <c r="K8" i="10"/>
  <c r="I8" i="10"/>
  <c r="G8" i="10"/>
  <c r="E8" i="10"/>
  <c r="E6" i="10" s="1"/>
  <c r="G6" i="10" s="1"/>
  <c r="I6" i="10" s="1"/>
  <c r="K6" i="10" s="1"/>
  <c r="F7" i="10"/>
  <c r="D7" i="10"/>
  <c r="J6" i="10"/>
  <c r="F6" i="10"/>
  <c r="D6" i="10"/>
  <c r="M10" i="9"/>
  <c r="K10" i="9"/>
  <c r="I10" i="9"/>
  <c r="G10" i="9"/>
  <c r="E9" i="9"/>
  <c r="C9" i="9"/>
  <c r="B9" i="9"/>
  <c r="G9" i="9" s="1"/>
  <c r="K8" i="9"/>
  <c r="M8" i="9" s="1"/>
  <c r="I8" i="9"/>
  <c r="D8" i="9"/>
  <c r="D7" i="9"/>
  <c r="H6" i="9"/>
  <c r="F6" i="9"/>
  <c r="D6" i="9"/>
  <c r="E20" i="8"/>
  <c r="H19" i="8"/>
  <c r="F19" i="8"/>
  <c r="D19" i="8"/>
  <c r="C18" i="8"/>
  <c r="C20" i="8" s="1"/>
  <c r="H17" i="8"/>
  <c r="F17" i="8"/>
  <c r="D17" i="8"/>
  <c r="F16" i="8"/>
  <c r="H16" i="8" s="1"/>
  <c r="J16" i="8" s="1"/>
  <c r="L16" i="8" s="1"/>
  <c r="N16" i="8" s="1"/>
  <c r="E16" i="8"/>
  <c r="E18" i="8" s="1"/>
  <c r="C16" i="8"/>
  <c r="B16" i="8"/>
  <c r="B18" i="8" s="1"/>
  <c r="B20" i="8" s="1"/>
  <c r="G20" i="8" s="1"/>
  <c r="I20" i="8" s="1"/>
  <c r="K20" i="8" s="1"/>
  <c r="M20" i="8" s="1"/>
  <c r="M11" i="8"/>
  <c r="K11" i="8"/>
  <c r="I11" i="8"/>
  <c r="G11" i="8"/>
  <c r="E10" i="8"/>
  <c r="C10" i="8"/>
  <c r="G10" i="8" s="1"/>
  <c r="B10" i="8"/>
  <c r="M9" i="8"/>
  <c r="K9" i="8"/>
  <c r="I9" i="8"/>
  <c r="G9" i="8"/>
  <c r="E8" i="8"/>
  <c r="C8" i="8"/>
  <c r="B8" i="8"/>
  <c r="H7" i="8"/>
  <c r="F7" i="8"/>
  <c r="D7" i="8"/>
  <c r="H6" i="8"/>
  <c r="G6" i="8"/>
  <c r="J6" i="8" s="1"/>
  <c r="F6" i="8"/>
  <c r="D6" i="8"/>
  <c r="D22" i="7"/>
  <c r="F22" i="7" s="1"/>
  <c r="H22" i="7" s="1"/>
  <c r="J22" i="7" s="1"/>
  <c r="L22" i="7" s="1"/>
  <c r="K15" i="7"/>
  <c r="I15" i="7"/>
  <c r="G15" i="7"/>
  <c r="E15" i="7"/>
  <c r="F14" i="7"/>
  <c r="C14" i="7"/>
  <c r="B14" i="7"/>
  <c r="D14" i="7" s="1"/>
  <c r="F13" i="7"/>
  <c r="D13" i="7"/>
  <c r="F12" i="7"/>
  <c r="D12" i="7"/>
  <c r="C11" i="7"/>
  <c r="F11" i="7" s="1"/>
  <c r="B11" i="7"/>
  <c r="D11" i="7" s="1"/>
  <c r="C9" i="7"/>
  <c r="J8" i="7"/>
  <c r="H8" i="7"/>
  <c r="F8" i="7"/>
  <c r="E8" i="7"/>
  <c r="G8" i="7" s="1"/>
  <c r="I8" i="7" s="1"/>
  <c r="K8" i="7" s="1"/>
  <c r="D8" i="7"/>
  <c r="F7" i="7"/>
  <c r="E7" i="7"/>
  <c r="D7" i="7"/>
  <c r="F6" i="7"/>
  <c r="C6" i="7"/>
  <c r="B6" i="7"/>
  <c r="B9" i="7" s="1"/>
  <c r="B6" i="6"/>
  <c r="B8" i="6" s="1"/>
  <c r="F8" i="38" l="1"/>
  <c r="F10" i="38"/>
  <c r="F16" i="38"/>
  <c r="F23" i="38"/>
  <c r="F32" i="38"/>
  <c r="F36" i="38"/>
  <c r="F41" i="38"/>
  <c r="G9" i="37"/>
  <c r="I18" i="37"/>
  <c r="G19" i="36"/>
  <c r="G24" i="36" s="1"/>
  <c r="J24" i="36" s="1"/>
  <c r="I18" i="36"/>
  <c r="J18" i="36"/>
  <c r="G9" i="36"/>
  <c r="D18" i="36"/>
  <c r="G26" i="36"/>
  <c r="I12" i="34"/>
  <c r="G9" i="34"/>
  <c r="D6" i="34"/>
  <c r="H11" i="35"/>
  <c r="E29" i="35"/>
  <c r="B29" i="35"/>
  <c r="B15" i="35"/>
  <c r="G15" i="35" s="1"/>
  <c r="D11" i="35"/>
  <c r="D7" i="35"/>
  <c r="C29" i="35"/>
  <c r="G13" i="33"/>
  <c r="G21" i="33" s="1"/>
  <c r="J21" i="33" s="1"/>
  <c r="J9" i="33"/>
  <c r="I9" i="33"/>
  <c r="K10" i="33"/>
  <c r="D12" i="32"/>
  <c r="G12" i="32" s="1"/>
  <c r="G11" i="32"/>
  <c r="F12" i="32"/>
  <c r="I11" i="32"/>
  <c r="H8" i="32"/>
  <c r="F9" i="31"/>
  <c r="H8" i="31"/>
  <c r="G17" i="30"/>
  <c r="I9" i="30"/>
  <c r="K6" i="30"/>
  <c r="I7" i="30"/>
  <c r="K8" i="30"/>
  <c r="I16" i="30"/>
  <c r="C43" i="29"/>
  <c r="E43" i="29" s="1"/>
  <c r="I44" i="29"/>
  <c r="F43" i="29"/>
  <c r="I43" i="29" s="1"/>
  <c r="E8" i="29"/>
  <c r="E44" i="29"/>
  <c r="I45" i="29"/>
  <c r="E51" i="29"/>
  <c r="I55" i="29"/>
  <c r="E58" i="29"/>
  <c r="I65" i="29"/>
  <c r="E68" i="29"/>
  <c r="D115" i="29"/>
  <c r="G115" i="29" s="1"/>
  <c r="F116" i="29" s="1"/>
  <c r="G79" i="29"/>
  <c r="D44" i="29"/>
  <c r="D54" i="29"/>
  <c r="G54" i="29" s="1"/>
  <c r="D64" i="29"/>
  <c r="G64" i="29" s="1"/>
  <c r="G74" i="29"/>
  <c r="D73" i="29"/>
  <c r="G73" i="29" s="1"/>
  <c r="I74" i="29"/>
  <c r="F79" i="29"/>
  <c r="J79" i="29"/>
  <c r="C79" i="29"/>
  <c r="E80" i="29"/>
  <c r="H86" i="29"/>
  <c r="H103" i="29"/>
  <c r="K103" i="29" s="1"/>
  <c r="I8" i="28"/>
  <c r="F7" i="28"/>
  <c r="I7" i="28" s="1"/>
  <c r="M8" i="28"/>
  <c r="J7" i="28"/>
  <c r="M7" i="28" s="1"/>
  <c r="G44" i="28"/>
  <c r="D43" i="28"/>
  <c r="G43" i="28" s="1"/>
  <c r="K44" i="28"/>
  <c r="H43" i="28"/>
  <c r="K43" i="28" s="1"/>
  <c r="E51" i="28"/>
  <c r="E65" i="28"/>
  <c r="G8" i="28"/>
  <c r="D7" i="28"/>
  <c r="G7" i="28" s="1"/>
  <c r="K8" i="28"/>
  <c r="H7" i="28"/>
  <c r="K7" i="28" s="1"/>
  <c r="L7" i="28"/>
  <c r="I44" i="28"/>
  <c r="F43" i="28"/>
  <c r="I43" i="28" s="1"/>
  <c r="M44" i="28"/>
  <c r="J43" i="28"/>
  <c r="M43" i="28" s="1"/>
  <c r="E45" i="28"/>
  <c r="E55" i="28"/>
  <c r="G58" i="28"/>
  <c r="L79" i="28"/>
  <c r="L115" i="28" s="1"/>
  <c r="G68" i="28"/>
  <c r="E71" i="28"/>
  <c r="G74" i="28"/>
  <c r="C117" i="28"/>
  <c r="E115" i="28"/>
  <c r="E79" i="28"/>
  <c r="I87" i="28"/>
  <c r="F86" i="28"/>
  <c r="I86" i="28" s="1"/>
  <c r="K87" i="28"/>
  <c r="H86" i="28"/>
  <c r="K86" i="28" s="1"/>
  <c r="I91" i="28"/>
  <c r="F90" i="28"/>
  <c r="I90" i="28" s="1"/>
  <c r="K91" i="28"/>
  <c r="H90" i="28"/>
  <c r="K90" i="28" s="1"/>
  <c r="M101" i="28"/>
  <c r="J100" i="28"/>
  <c r="M100" i="28" s="1"/>
  <c r="I107" i="28"/>
  <c r="F106" i="28"/>
  <c r="I106" i="28" s="1"/>
  <c r="K107" i="28"/>
  <c r="H106" i="28"/>
  <c r="K106" i="28" s="1"/>
  <c r="D79" i="28"/>
  <c r="M87" i="28"/>
  <c r="J86" i="28"/>
  <c r="M86" i="28" s="1"/>
  <c r="M91" i="28"/>
  <c r="J90" i="28"/>
  <c r="M90" i="28" s="1"/>
  <c r="H93" i="28"/>
  <c r="K93" i="28" s="1"/>
  <c r="I101" i="28"/>
  <c r="F100" i="28"/>
  <c r="I100" i="28" s="1"/>
  <c r="K101" i="28"/>
  <c r="H100" i="28"/>
  <c r="K100" i="28" s="1"/>
  <c r="J103" i="28"/>
  <c r="M103" i="28" s="1"/>
  <c r="M107" i="28"/>
  <c r="J106" i="28"/>
  <c r="M106" i="28" s="1"/>
  <c r="H109" i="28"/>
  <c r="K109" i="28" s="1"/>
  <c r="F11" i="27"/>
  <c r="H9" i="27"/>
  <c r="H10" i="27"/>
  <c r="F12" i="27"/>
  <c r="I12" i="27" s="1"/>
  <c r="H14" i="27"/>
  <c r="M15" i="27"/>
  <c r="D17" i="27"/>
  <c r="G17" i="27" s="1"/>
  <c r="G16" i="27"/>
  <c r="H18" i="27"/>
  <c r="K15" i="27"/>
  <c r="E20" i="27"/>
  <c r="C21" i="27"/>
  <c r="E19" i="27"/>
  <c r="G20" i="27"/>
  <c r="C61" i="23"/>
  <c r="C51" i="23"/>
  <c r="C41" i="23"/>
  <c r="C21" i="23"/>
  <c r="J20" i="23"/>
  <c r="I7" i="24"/>
  <c r="K7" i="24" s="1"/>
  <c r="M7" i="24" s="1"/>
  <c r="O7" i="24" s="1"/>
  <c r="J29" i="23"/>
  <c r="I29" i="23"/>
  <c r="I11" i="24"/>
  <c r="K11" i="24" s="1"/>
  <c r="M11" i="24" s="1"/>
  <c r="O11" i="24" s="1"/>
  <c r="B61" i="23"/>
  <c r="B51" i="23"/>
  <c r="B41" i="23"/>
  <c r="E12" i="23"/>
  <c r="I18" i="23"/>
  <c r="I19" i="23"/>
  <c r="G30" i="23"/>
  <c r="I28" i="23"/>
  <c r="I39" i="23"/>
  <c r="G50" i="23"/>
  <c r="J48" i="23"/>
  <c r="I48" i="23"/>
  <c r="D58" i="23"/>
  <c r="G10" i="23"/>
  <c r="J10" i="23" s="1"/>
  <c r="F11" i="23"/>
  <c r="G12" i="23"/>
  <c r="I12" i="23" s="1"/>
  <c r="K12" i="23" s="1"/>
  <c r="M12" i="23" s="1"/>
  <c r="J18" i="23"/>
  <c r="B21" i="23"/>
  <c r="J28" i="23"/>
  <c r="G40" i="23"/>
  <c r="J38" i="23"/>
  <c r="I38" i="23"/>
  <c r="I49" i="23"/>
  <c r="E57" i="23"/>
  <c r="H57" i="23" s="1"/>
  <c r="I57" i="23"/>
  <c r="L57" i="23" s="1"/>
  <c r="C60" i="23"/>
  <c r="F60" i="23" s="1"/>
  <c r="I59" i="23"/>
  <c r="D62" i="24"/>
  <c r="E16" i="24"/>
  <c r="E14" i="24"/>
  <c r="E12" i="24"/>
  <c r="I12" i="24" s="1"/>
  <c r="K12" i="24" s="1"/>
  <c r="M12" i="24" s="1"/>
  <c r="O12" i="24" s="1"/>
  <c r="E15" i="24"/>
  <c r="E11" i="24"/>
  <c r="E9" i="24"/>
  <c r="I9" i="24" s="1"/>
  <c r="K9" i="24" s="1"/>
  <c r="M9" i="24" s="1"/>
  <c r="O9" i="24" s="1"/>
  <c r="E7" i="24"/>
  <c r="E8" i="24"/>
  <c r="E13" i="24"/>
  <c r="D55" i="23"/>
  <c r="G58" i="23"/>
  <c r="C15" i="24"/>
  <c r="C13" i="24"/>
  <c r="G15" i="24"/>
  <c r="G13" i="24"/>
  <c r="C8" i="24"/>
  <c r="I8" i="24" s="1"/>
  <c r="K8" i="24" s="1"/>
  <c r="M8" i="24" s="1"/>
  <c r="O8" i="24" s="1"/>
  <c r="G8" i="24"/>
  <c r="C10" i="24"/>
  <c r="I10" i="24" s="1"/>
  <c r="K10" i="24" s="1"/>
  <c r="M10" i="24" s="1"/>
  <c r="O10" i="24" s="1"/>
  <c r="G10" i="24"/>
  <c r="G12" i="24"/>
  <c r="C14" i="24"/>
  <c r="G16" i="24"/>
  <c r="B62" i="24"/>
  <c r="G11" i="22"/>
  <c r="I10" i="22"/>
  <c r="J10" i="22"/>
  <c r="N9" i="20"/>
  <c r="K10" i="20"/>
  <c r="N10" i="20" s="1"/>
  <c r="I11" i="20"/>
  <c r="L9" i="20"/>
  <c r="I10" i="20"/>
  <c r="L10" i="20" s="1"/>
  <c r="G12" i="20"/>
  <c r="G12" i="21"/>
  <c r="I11" i="21"/>
  <c r="J11" i="21"/>
  <c r="I9" i="21"/>
  <c r="J9" i="21"/>
  <c r="E11" i="13"/>
  <c r="E20" i="13" s="1"/>
  <c r="H6" i="13"/>
  <c r="G6" i="13"/>
  <c r="I7" i="13"/>
  <c r="J7" i="13"/>
  <c r="K10" i="13"/>
  <c r="L10" i="13"/>
  <c r="I7" i="14"/>
  <c r="J7" i="14"/>
  <c r="I10" i="14"/>
  <c r="J10" i="14"/>
  <c r="G6" i="14"/>
  <c r="G8" i="15"/>
  <c r="G10" i="15"/>
  <c r="G11" i="15"/>
  <c r="H10" i="16"/>
  <c r="G10" i="16"/>
  <c r="G14" i="16"/>
  <c r="G7" i="17"/>
  <c r="H6" i="14"/>
  <c r="G7" i="15"/>
  <c r="E9" i="15"/>
  <c r="H9" i="15" s="1"/>
  <c r="H13" i="15"/>
  <c r="E12" i="15"/>
  <c r="H12" i="15" s="1"/>
  <c r="G13" i="15"/>
  <c r="L14" i="15"/>
  <c r="J17" i="15"/>
  <c r="G8" i="16"/>
  <c r="E13" i="16"/>
  <c r="E11" i="16"/>
  <c r="E7" i="16"/>
  <c r="I17" i="16"/>
  <c r="I6" i="17"/>
  <c r="I10" i="17"/>
  <c r="E11" i="17"/>
  <c r="E20" i="17" s="1"/>
  <c r="H20" i="17" s="1"/>
  <c r="I10" i="8"/>
  <c r="I9" i="9"/>
  <c r="G6" i="9"/>
  <c r="I6" i="8"/>
  <c r="D16" i="8"/>
  <c r="G18" i="8"/>
  <c r="I18" i="8" s="1"/>
  <c r="K18" i="8" s="1"/>
  <c r="M18" i="8" s="1"/>
  <c r="C43" i="11"/>
  <c r="C41" i="11"/>
  <c r="C39" i="11"/>
  <c r="C37" i="11"/>
  <c r="C35" i="11"/>
  <c r="C42" i="11"/>
  <c r="G42" i="11" s="1"/>
  <c r="I42" i="11" s="1"/>
  <c r="K42" i="11" s="1"/>
  <c r="M42" i="11" s="1"/>
  <c r="C40" i="11"/>
  <c r="C38" i="11"/>
  <c r="G38" i="11" s="1"/>
  <c r="I38" i="11" s="1"/>
  <c r="K38" i="11" s="1"/>
  <c r="M38" i="11" s="1"/>
  <c r="C34" i="11"/>
  <c r="E9" i="7"/>
  <c r="D6" i="7"/>
  <c r="E12" i="7"/>
  <c r="H7" i="7"/>
  <c r="E6" i="7"/>
  <c r="H6" i="7" s="1"/>
  <c r="G7" i="7"/>
  <c r="L8" i="7"/>
  <c r="G7" i="8"/>
  <c r="J7" i="8" s="1"/>
  <c r="G8" i="8"/>
  <c r="I8" i="8" s="1"/>
  <c r="K8" i="8" s="1"/>
  <c r="M8" i="8" s="1"/>
  <c r="D9" i="9"/>
  <c r="H6" i="10"/>
  <c r="L6" i="10"/>
  <c r="E7" i="10"/>
  <c r="E29" i="11"/>
  <c r="G29" i="11" s="1"/>
  <c r="I29" i="11" s="1"/>
  <c r="K29" i="11" s="1"/>
  <c r="M29" i="11" s="1"/>
  <c r="E28" i="11"/>
  <c r="E27" i="11"/>
  <c r="G27" i="11" s="1"/>
  <c r="I27" i="11" s="1"/>
  <c r="K27" i="11" s="1"/>
  <c r="M27" i="11" s="1"/>
  <c r="E26" i="11"/>
  <c r="E25" i="11"/>
  <c r="G25" i="11" s="1"/>
  <c r="I25" i="11" s="1"/>
  <c r="K25" i="11" s="1"/>
  <c r="M25" i="11" s="1"/>
  <c r="E24" i="11"/>
  <c r="E23" i="11"/>
  <c r="G23" i="11" s="1"/>
  <c r="I23" i="11" s="1"/>
  <c r="K23" i="11" s="1"/>
  <c r="M23" i="11" s="1"/>
  <c r="E22" i="11"/>
  <c r="E21" i="11"/>
  <c r="G21" i="11" s="1"/>
  <c r="I21" i="11" s="1"/>
  <c r="K21" i="11" s="1"/>
  <c r="M21" i="11" s="1"/>
  <c r="C20" i="11"/>
  <c r="G20" i="11" s="1"/>
  <c r="I20" i="11" s="1"/>
  <c r="K20" i="11" s="1"/>
  <c r="M20" i="11" s="1"/>
  <c r="C22" i="11"/>
  <c r="G22" i="11" s="1"/>
  <c r="I22" i="11" s="1"/>
  <c r="K22" i="11" s="1"/>
  <c r="M22" i="11" s="1"/>
  <c r="C24" i="11"/>
  <c r="G24" i="11" s="1"/>
  <c r="I24" i="11" s="1"/>
  <c r="K24" i="11" s="1"/>
  <c r="M24" i="11" s="1"/>
  <c r="C26" i="11"/>
  <c r="G26" i="11" s="1"/>
  <c r="I26" i="11" s="1"/>
  <c r="K26" i="11" s="1"/>
  <c r="M26" i="11" s="1"/>
  <c r="C28" i="11"/>
  <c r="G28" i="11" s="1"/>
  <c r="I28" i="11" s="1"/>
  <c r="K28" i="11" s="1"/>
  <c r="M28" i="11" s="1"/>
  <c r="C36" i="11"/>
  <c r="G36" i="11" s="1"/>
  <c r="I36" i="11" s="1"/>
  <c r="K36" i="11" s="1"/>
  <c r="M36" i="11" s="1"/>
  <c r="C71" i="11"/>
  <c r="G71" i="11" s="1"/>
  <c r="I71" i="11" s="1"/>
  <c r="K71" i="11" s="1"/>
  <c r="M71" i="11" s="1"/>
  <c r="C70" i="11"/>
  <c r="G70" i="11" s="1"/>
  <c r="I70" i="11" s="1"/>
  <c r="K70" i="11" s="1"/>
  <c r="M70" i="11" s="1"/>
  <c r="C69" i="11"/>
  <c r="G69" i="11" s="1"/>
  <c r="I69" i="11" s="1"/>
  <c r="K69" i="11" s="1"/>
  <c r="M69" i="11" s="1"/>
  <c r="C68" i="11"/>
  <c r="G68" i="11" s="1"/>
  <c r="I68" i="11" s="1"/>
  <c r="K68" i="11" s="1"/>
  <c r="M68" i="11" s="1"/>
  <c r="C67" i="11"/>
  <c r="G67" i="11" s="1"/>
  <c r="I67" i="11" s="1"/>
  <c r="K67" i="11" s="1"/>
  <c r="M67" i="11" s="1"/>
  <c r="C62" i="11"/>
  <c r="G62" i="11" s="1"/>
  <c r="I62" i="11" s="1"/>
  <c r="K62" i="11" s="1"/>
  <c r="M62" i="11" s="1"/>
  <c r="C63" i="11"/>
  <c r="G63" i="11" s="1"/>
  <c r="I63" i="11" s="1"/>
  <c r="K63" i="11" s="1"/>
  <c r="M63" i="11" s="1"/>
  <c r="C64" i="11"/>
  <c r="G64" i="11" s="1"/>
  <c r="I64" i="11" s="1"/>
  <c r="K64" i="11" s="1"/>
  <c r="M64" i="11" s="1"/>
  <c r="C65" i="11"/>
  <c r="G65" i="11" s="1"/>
  <c r="I65" i="11" s="1"/>
  <c r="K65" i="11" s="1"/>
  <c r="M65" i="11" s="1"/>
  <c r="C66" i="11"/>
  <c r="G66" i="11" s="1"/>
  <c r="I66" i="11" s="1"/>
  <c r="K66" i="11" s="1"/>
  <c r="M66" i="11" s="1"/>
  <c r="E43" i="11"/>
  <c r="E42" i="11"/>
  <c r="E41" i="11"/>
  <c r="E40" i="11"/>
  <c r="E39" i="11"/>
  <c r="E38" i="11"/>
  <c r="E37" i="11"/>
  <c r="E36" i="11"/>
  <c r="E35" i="11"/>
  <c r="E34" i="11"/>
  <c r="C85" i="11"/>
  <c r="G85" i="11" s="1"/>
  <c r="I85" i="11" s="1"/>
  <c r="K85" i="11" s="1"/>
  <c r="M85" i="11" s="1"/>
  <c r="C84" i="11"/>
  <c r="G84" i="11" s="1"/>
  <c r="I84" i="11" s="1"/>
  <c r="K84" i="11" s="1"/>
  <c r="M84" i="11" s="1"/>
  <c r="C83" i="11"/>
  <c r="C82" i="11"/>
  <c r="G82" i="11" s="1"/>
  <c r="I82" i="11" s="1"/>
  <c r="K82" i="11" s="1"/>
  <c r="M82" i="11" s="1"/>
  <c r="C81" i="11"/>
  <c r="G81" i="11" s="1"/>
  <c r="I81" i="11" s="1"/>
  <c r="K81" i="11" s="1"/>
  <c r="M81" i="11" s="1"/>
  <c r="C80" i="11"/>
  <c r="G80" i="11" s="1"/>
  <c r="I80" i="11" s="1"/>
  <c r="K80" i="11" s="1"/>
  <c r="M80" i="11" s="1"/>
  <c r="C79" i="11"/>
  <c r="C78" i="11"/>
  <c r="G78" i="11" s="1"/>
  <c r="I78" i="11" s="1"/>
  <c r="K78" i="11" s="1"/>
  <c r="M78" i="11" s="1"/>
  <c r="C77" i="11"/>
  <c r="G77" i="11" s="1"/>
  <c r="I77" i="11" s="1"/>
  <c r="K77" i="11" s="1"/>
  <c r="M77" i="11" s="1"/>
  <c r="C76" i="11"/>
  <c r="G76" i="11" s="1"/>
  <c r="I76" i="11" s="1"/>
  <c r="K76" i="11" s="1"/>
  <c r="M76" i="11" s="1"/>
  <c r="C48" i="11"/>
  <c r="G48" i="11" s="1"/>
  <c r="I48" i="11" s="1"/>
  <c r="K48" i="11" s="1"/>
  <c r="M48" i="11" s="1"/>
  <c r="C50" i="11"/>
  <c r="C52" i="11"/>
  <c r="G52" i="11" s="1"/>
  <c r="I52" i="11" s="1"/>
  <c r="K52" i="11" s="1"/>
  <c r="M52" i="11" s="1"/>
  <c r="C54" i="11"/>
  <c r="C56" i="11"/>
  <c r="G56" i="11" s="1"/>
  <c r="I56" i="11" s="1"/>
  <c r="K56" i="11" s="1"/>
  <c r="M56" i="11" s="1"/>
  <c r="E48" i="11"/>
  <c r="E49" i="11"/>
  <c r="G49" i="11" s="1"/>
  <c r="I49" i="11" s="1"/>
  <c r="K49" i="11" s="1"/>
  <c r="M49" i="11" s="1"/>
  <c r="E50" i="11"/>
  <c r="E51" i="11"/>
  <c r="G51" i="11" s="1"/>
  <c r="I51" i="11" s="1"/>
  <c r="K51" i="11" s="1"/>
  <c r="M51" i="11" s="1"/>
  <c r="E52" i="11"/>
  <c r="E53" i="11"/>
  <c r="G53" i="11" s="1"/>
  <c r="I53" i="11" s="1"/>
  <c r="K53" i="11" s="1"/>
  <c r="M53" i="11" s="1"/>
  <c r="E54" i="11"/>
  <c r="E55" i="11"/>
  <c r="G55" i="11" s="1"/>
  <c r="I55" i="11" s="1"/>
  <c r="K55" i="11" s="1"/>
  <c r="M55" i="11" s="1"/>
  <c r="E56" i="11"/>
  <c r="E57" i="11"/>
  <c r="G57" i="11" s="1"/>
  <c r="I57" i="11" s="1"/>
  <c r="K57" i="11" s="1"/>
  <c r="M57" i="11" s="1"/>
  <c r="E77" i="11"/>
  <c r="E79" i="11"/>
  <c r="E81" i="11"/>
  <c r="E83" i="11"/>
  <c r="J9" i="37" l="1"/>
  <c r="G10" i="37"/>
  <c r="G15" i="37" s="1"/>
  <c r="I9" i="37"/>
  <c r="K18" i="37"/>
  <c r="I19" i="37"/>
  <c r="I24" i="37" s="1"/>
  <c r="L24" i="37" s="1"/>
  <c r="L18" i="37"/>
  <c r="J18" i="37"/>
  <c r="J26" i="36"/>
  <c r="G28" i="36"/>
  <c r="G33" i="36" s="1"/>
  <c r="J33" i="36" s="1"/>
  <c r="I26" i="36"/>
  <c r="J9" i="36"/>
  <c r="G10" i="36"/>
  <c r="G15" i="36" s="1"/>
  <c r="I9" i="36"/>
  <c r="K18" i="36"/>
  <c r="I19" i="36"/>
  <c r="I24" i="36" s="1"/>
  <c r="L24" i="36" s="1"/>
  <c r="L18" i="36"/>
  <c r="F29" i="35"/>
  <c r="C33" i="35"/>
  <c r="B33" i="35"/>
  <c r="D29" i="35"/>
  <c r="J9" i="34"/>
  <c r="G14" i="34"/>
  <c r="G22" i="34" s="1"/>
  <c r="J22" i="34" s="1"/>
  <c r="I15" i="35"/>
  <c r="G12" i="35"/>
  <c r="E33" i="35"/>
  <c r="H29" i="35"/>
  <c r="K12" i="34"/>
  <c r="I9" i="34"/>
  <c r="I13" i="33"/>
  <c r="I21" i="33" s="1"/>
  <c r="L21" i="33" s="1"/>
  <c r="L9" i="33"/>
  <c r="M10" i="33"/>
  <c r="M9" i="33" s="1"/>
  <c r="M13" i="33" s="1"/>
  <c r="M21" i="33" s="1"/>
  <c r="K9" i="33"/>
  <c r="H11" i="32"/>
  <c r="H9" i="32"/>
  <c r="K9" i="32" s="1"/>
  <c r="J8" i="32"/>
  <c r="F17" i="32"/>
  <c r="I17" i="32" s="1"/>
  <c r="I12" i="32"/>
  <c r="I9" i="31"/>
  <c r="F12" i="31"/>
  <c r="F17" i="31" s="1"/>
  <c r="I17" i="31" s="1"/>
  <c r="J8" i="31"/>
  <c r="H9" i="31"/>
  <c r="N8" i="30"/>
  <c r="M8" i="30"/>
  <c r="N6" i="30"/>
  <c r="K7" i="30"/>
  <c r="M6" i="30"/>
  <c r="M7" i="30" s="1"/>
  <c r="G15" i="30"/>
  <c r="J15" i="30" s="1"/>
  <c r="J17" i="30"/>
  <c r="L16" i="30"/>
  <c r="I15" i="30"/>
  <c r="L15" i="30" s="1"/>
  <c r="L7" i="30"/>
  <c r="K16" i="30"/>
  <c r="I17" i="30"/>
  <c r="L17" i="30" s="1"/>
  <c r="K9" i="30"/>
  <c r="J115" i="29"/>
  <c r="M115" i="29" s="1"/>
  <c r="M79" i="29"/>
  <c r="K86" i="29"/>
  <c r="H79" i="29"/>
  <c r="E79" i="29"/>
  <c r="C115" i="29"/>
  <c r="E115" i="29" s="1"/>
  <c r="F115" i="29"/>
  <c r="I115" i="29" s="1"/>
  <c r="H116" i="29" s="1"/>
  <c r="I79" i="29"/>
  <c r="G44" i="29"/>
  <c r="D43" i="29"/>
  <c r="G43" i="29" s="1"/>
  <c r="F119" i="29"/>
  <c r="H79" i="28"/>
  <c r="D115" i="28"/>
  <c r="G79" i="28"/>
  <c r="J79" i="28"/>
  <c r="F79" i="28"/>
  <c r="C22" i="27"/>
  <c r="E21" i="27"/>
  <c r="K18" i="27"/>
  <c r="J18" i="27"/>
  <c r="K14" i="27"/>
  <c r="J14" i="27"/>
  <c r="H12" i="27"/>
  <c r="K12" i="27" s="1"/>
  <c r="J10" i="27"/>
  <c r="F19" i="27"/>
  <c r="F13" i="27"/>
  <c r="I13" i="27" s="1"/>
  <c r="F16" i="27"/>
  <c r="I11" i="27"/>
  <c r="D21" i="27"/>
  <c r="H11" i="27"/>
  <c r="J9" i="27"/>
  <c r="I15" i="24"/>
  <c r="K15" i="24" s="1"/>
  <c r="M15" i="24" s="1"/>
  <c r="O15" i="24" s="1"/>
  <c r="I40" i="23"/>
  <c r="L38" i="23"/>
  <c r="K38" i="23"/>
  <c r="J40" i="23"/>
  <c r="L39" i="23"/>
  <c r="K39" i="23"/>
  <c r="G33" i="23"/>
  <c r="J33" i="23" s="1"/>
  <c r="J30" i="23"/>
  <c r="I20" i="23"/>
  <c r="L18" i="23"/>
  <c r="K18" i="23"/>
  <c r="G61" i="23"/>
  <c r="I61" i="23" s="1"/>
  <c r="K61" i="23" s="1"/>
  <c r="M61" i="23" s="1"/>
  <c r="I14" i="24"/>
  <c r="K14" i="24" s="1"/>
  <c r="M14" i="24" s="1"/>
  <c r="O14" i="24" s="1"/>
  <c r="I13" i="24"/>
  <c r="K13" i="24" s="1"/>
  <c r="M13" i="24" s="1"/>
  <c r="O13" i="24" s="1"/>
  <c r="G60" i="23"/>
  <c r="I58" i="23"/>
  <c r="J58" i="23"/>
  <c r="I16" i="24"/>
  <c r="K16" i="24" s="1"/>
  <c r="M16" i="24" s="1"/>
  <c r="O16" i="24" s="1"/>
  <c r="L59" i="23"/>
  <c r="K59" i="23"/>
  <c r="L49" i="23"/>
  <c r="K49" i="23"/>
  <c r="G9" i="23"/>
  <c r="I50" i="23"/>
  <c r="L48" i="23"/>
  <c r="K48" i="23"/>
  <c r="J50" i="23"/>
  <c r="I30" i="23"/>
  <c r="L28" i="23"/>
  <c r="K28" i="23"/>
  <c r="L19" i="23"/>
  <c r="I10" i="23"/>
  <c r="L10" i="23" s="1"/>
  <c r="K19" i="23"/>
  <c r="E61" i="23"/>
  <c r="E51" i="23"/>
  <c r="G51" i="23" s="1"/>
  <c r="E41" i="23"/>
  <c r="G41" i="23" s="1"/>
  <c r="E21" i="23"/>
  <c r="G21" i="23" s="1"/>
  <c r="L29" i="23"/>
  <c r="K29" i="23"/>
  <c r="G15" i="22"/>
  <c r="J11" i="22"/>
  <c r="I11" i="22"/>
  <c r="K10" i="22"/>
  <c r="L10" i="22"/>
  <c r="G16" i="21"/>
  <c r="G26" i="21" s="1"/>
  <c r="J26" i="21" s="1"/>
  <c r="J12" i="21"/>
  <c r="L11" i="20"/>
  <c r="I12" i="20"/>
  <c r="K11" i="20"/>
  <c r="I10" i="21"/>
  <c r="L10" i="21" s="1"/>
  <c r="L9" i="21"/>
  <c r="K9" i="21"/>
  <c r="I12" i="21"/>
  <c r="K11" i="21"/>
  <c r="L11" i="21"/>
  <c r="J12" i="20"/>
  <c r="G16" i="20"/>
  <c r="G26" i="20" s="1"/>
  <c r="K6" i="17"/>
  <c r="L6" i="17"/>
  <c r="L17" i="16"/>
  <c r="K17" i="16"/>
  <c r="G11" i="16"/>
  <c r="H11" i="16"/>
  <c r="J8" i="16"/>
  <c r="I8" i="16"/>
  <c r="E18" i="15"/>
  <c r="E27" i="15" s="1"/>
  <c r="H27" i="15" s="1"/>
  <c r="J7" i="17"/>
  <c r="I7" i="17"/>
  <c r="J10" i="16"/>
  <c r="G9" i="16"/>
  <c r="J9" i="16" s="1"/>
  <c r="I10" i="16"/>
  <c r="J10" i="15"/>
  <c r="G9" i="15"/>
  <c r="J9" i="15" s="1"/>
  <c r="I10" i="15"/>
  <c r="J6" i="14"/>
  <c r="G11" i="14"/>
  <c r="G20" i="14" s="1"/>
  <c r="J20" i="14" s="1"/>
  <c r="I6" i="14"/>
  <c r="K10" i="14"/>
  <c r="L10" i="14"/>
  <c r="K7" i="14"/>
  <c r="L7" i="14"/>
  <c r="K7" i="13"/>
  <c r="L7" i="13"/>
  <c r="L10" i="17"/>
  <c r="K10" i="17"/>
  <c r="G11" i="17"/>
  <c r="G20" i="17" s="1"/>
  <c r="J20" i="17" s="1"/>
  <c r="G7" i="16"/>
  <c r="E18" i="16"/>
  <c r="E27" i="16" s="1"/>
  <c r="H27" i="16" s="1"/>
  <c r="H7" i="16"/>
  <c r="E6" i="16"/>
  <c r="H6" i="16" s="1"/>
  <c r="G13" i="16"/>
  <c r="H13" i="16"/>
  <c r="E12" i="16"/>
  <c r="H12" i="16" s="1"/>
  <c r="J13" i="15"/>
  <c r="G12" i="15"/>
  <c r="J12" i="15" s="1"/>
  <c r="I13" i="15"/>
  <c r="G18" i="15"/>
  <c r="G27" i="15" s="1"/>
  <c r="J27" i="15" s="1"/>
  <c r="I7" i="15"/>
  <c r="J7" i="15"/>
  <c r="G6" i="15"/>
  <c r="J6" i="15" s="1"/>
  <c r="J14" i="16"/>
  <c r="I14" i="16"/>
  <c r="E9" i="16"/>
  <c r="H9" i="16" s="1"/>
  <c r="J11" i="15"/>
  <c r="I11" i="15"/>
  <c r="J8" i="15"/>
  <c r="I8" i="15"/>
  <c r="J6" i="13"/>
  <c r="G11" i="13"/>
  <c r="G20" i="13" s="1"/>
  <c r="I6" i="13"/>
  <c r="H20" i="13"/>
  <c r="G79" i="11"/>
  <c r="I79" i="11" s="1"/>
  <c r="K79" i="11" s="1"/>
  <c r="M79" i="11" s="1"/>
  <c r="G83" i="11"/>
  <c r="I83" i="11" s="1"/>
  <c r="K83" i="11" s="1"/>
  <c r="M83" i="11" s="1"/>
  <c r="H12" i="7"/>
  <c r="E13" i="7"/>
  <c r="H13" i="7" s="1"/>
  <c r="G9" i="7"/>
  <c r="G37" i="11"/>
  <c r="I37" i="11" s="1"/>
  <c r="K37" i="11" s="1"/>
  <c r="M37" i="11" s="1"/>
  <c r="G41" i="11"/>
  <c r="I41" i="11" s="1"/>
  <c r="K41" i="11" s="1"/>
  <c r="M41" i="11" s="1"/>
  <c r="F59" i="11"/>
  <c r="J6" i="9"/>
  <c r="I16" i="8"/>
  <c r="K10" i="8"/>
  <c r="G54" i="11"/>
  <c r="I54" i="11" s="1"/>
  <c r="K54" i="11" s="1"/>
  <c r="M54" i="11" s="1"/>
  <c r="G50" i="11"/>
  <c r="I50" i="11" s="1"/>
  <c r="K50" i="11" s="1"/>
  <c r="M50" i="11" s="1"/>
  <c r="H7" i="10"/>
  <c r="G7" i="10"/>
  <c r="E10" i="10"/>
  <c r="E16" i="10" s="1"/>
  <c r="G12" i="7"/>
  <c r="J7" i="7"/>
  <c r="G6" i="7"/>
  <c r="J6" i="7" s="1"/>
  <c r="I7" i="7"/>
  <c r="G34" i="11"/>
  <c r="I34" i="11" s="1"/>
  <c r="K34" i="11" s="1"/>
  <c r="M34" i="11" s="1"/>
  <c r="G40" i="11"/>
  <c r="I40" i="11" s="1"/>
  <c r="K40" i="11" s="1"/>
  <c r="M40" i="11" s="1"/>
  <c r="G35" i="11"/>
  <c r="I35" i="11" s="1"/>
  <c r="K35" i="11" s="1"/>
  <c r="M35" i="11" s="1"/>
  <c r="G39" i="11"/>
  <c r="I39" i="11" s="1"/>
  <c r="K39" i="11" s="1"/>
  <c r="M39" i="11" s="1"/>
  <c r="G43" i="11"/>
  <c r="I43" i="11" s="1"/>
  <c r="K43" i="11" s="1"/>
  <c r="M43" i="11" s="1"/>
  <c r="L6" i="8"/>
  <c r="I7" i="8"/>
  <c r="L7" i="8" s="1"/>
  <c r="K6" i="8"/>
  <c r="I6" i="9"/>
  <c r="K9" i="9"/>
  <c r="G16" i="8"/>
  <c r="I10" i="37" l="1"/>
  <c r="I15" i="37" s="1"/>
  <c r="L9" i="37"/>
  <c r="K9" i="37"/>
  <c r="K19" i="37"/>
  <c r="K24" i="37" s="1"/>
  <c r="N24" i="37" s="1"/>
  <c r="M18" i="37"/>
  <c r="M19" i="37" s="1"/>
  <c r="M24" i="37" s="1"/>
  <c r="J15" i="37"/>
  <c r="G6" i="37"/>
  <c r="J6" i="37" s="1"/>
  <c r="I10" i="36"/>
  <c r="I15" i="36" s="1"/>
  <c r="L9" i="36"/>
  <c r="K9" i="36"/>
  <c r="K19" i="36"/>
  <c r="K24" i="36" s="1"/>
  <c r="N24" i="36" s="1"/>
  <c r="M18" i="36"/>
  <c r="M19" i="36" s="1"/>
  <c r="M24" i="36" s="1"/>
  <c r="N18" i="36"/>
  <c r="J15" i="36"/>
  <c r="G6" i="36"/>
  <c r="J6" i="36" s="1"/>
  <c r="I28" i="36"/>
  <c r="I33" i="36" s="1"/>
  <c r="L33" i="36" s="1"/>
  <c r="L26" i="36"/>
  <c r="K26" i="36"/>
  <c r="I14" i="34"/>
  <c r="I22" i="34" s="1"/>
  <c r="L22" i="34" s="1"/>
  <c r="L9" i="34"/>
  <c r="G17" i="35"/>
  <c r="G25" i="35" s="1"/>
  <c r="J12" i="35"/>
  <c r="M12" i="34"/>
  <c r="M9" i="34" s="1"/>
  <c r="M14" i="34" s="1"/>
  <c r="M22" i="34" s="1"/>
  <c r="K9" i="34"/>
  <c r="I12" i="35"/>
  <c r="K15" i="35"/>
  <c r="G33" i="35"/>
  <c r="K13" i="33"/>
  <c r="K21" i="33" s="1"/>
  <c r="N21" i="33" s="1"/>
  <c r="N9" i="33"/>
  <c r="J11" i="32"/>
  <c r="L8" i="32"/>
  <c r="J9" i="32"/>
  <c r="M9" i="32" s="1"/>
  <c r="H12" i="32"/>
  <c r="K11" i="32"/>
  <c r="J9" i="31"/>
  <c r="L8" i="31"/>
  <c r="L9" i="31" s="1"/>
  <c r="L12" i="31" s="1"/>
  <c r="L17" i="31" s="1"/>
  <c r="H12" i="31"/>
  <c r="H17" i="31" s="1"/>
  <c r="K17" i="31" s="1"/>
  <c r="K9" i="31"/>
  <c r="K17" i="30"/>
  <c r="N17" i="30" s="1"/>
  <c r="M9" i="30"/>
  <c r="M17" i="30" s="1"/>
  <c r="N16" i="30"/>
  <c r="N7" i="30"/>
  <c r="M16" i="30"/>
  <c r="M15" i="30" s="1"/>
  <c r="H119" i="29"/>
  <c r="J116" i="29"/>
  <c r="H115" i="29"/>
  <c r="K115" i="29" s="1"/>
  <c r="K79" i="29"/>
  <c r="J115" i="28"/>
  <c r="M79" i="28"/>
  <c r="G115" i="28"/>
  <c r="D117" i="28"/>
  <c r="F117" i="28" s="1"/>
  <c r="H117" i="28" s="1"/>
  <c r="J117" i="28" s="1"/>
  <c r="L117" i="28" s="1"/>
  <c r="L116" i="28" s="1"/>
  <c r="L123" i="28" s="1"/>
  <c r="F115" i="28"/>
  <c r="I79" i="28"/>
  <c r="H115" i="28"/>
  <c r="K79" i="28"/>
  <c r="J11" i="27"/>
  <c r="L9" i="27"/>
  <c r="L11" i="27" s="1"/>
  <c r="D22" i="27"/>
  <c r="F22" i="27" s="1"/>
  <c r="H22" i="27" s="1"/>
  <c r="J22" i="27" s="1"/>
  <c r="L22" i="27" s="1"/>
  <c r="G21" i="27"/>
  <c r="F17" i="27"/>
  <c r="I17" i="27" s="1"/>
  <c r="I16" i="27"/>
  <c r="F20" i="27"/>
  <c r="I19" i="27"/>
  <c r="H19" i="27"/>
  <c r="H13" i="27"/>
  <c r="K13" i="27" s="1"/>
  <c r="H16" i="27"/>
  <c r="K11" i="27"/>
  <c r="L10" i="27"/>
  <c r="L12" i="27" s="1"/>
  <c r="J12" i="27"/>
  <c r="M12" i="27" s="1"/>
  <c r="M14" i="27"/>
  <c r="L14" i="27"/>
  <c r="M18" i="27"/>
  <c r="L18" i="27"/>
  <c r="I41" i="23"/>
  <c r="K41" i="23" s="1"/>
  <c r="M41" i="23" s="1"/>
  <c r="G43" i="23"/>
  <c r="J43" i="23" s="1"/>
  <c r="I21" i="23"/>
  <c r="K21" i="23" s="1"/>
  <c r="M21" i="23" s="1"/>
  <c r="G23" i="23"/>
  <c r="J23" i="23" s="1"/>
  <c r="I51" i="23"/>
  <c r="K51" i="23" s="1"/>
  <c r="M51" i="23" s="1"/>
  <c r="G53" i="23"/>
  <c r="J53" i="23" s="1"/>
  <c r="N19" i="23"/>
  <c r="K10" i="23"/>
  <c r="N10" i="23" s="1"/>
  <c r="M19" i="23"/>
  <c r="K50" i="23"/>
  <c r="N48" i="23"/>
  <c r="M48" i="23"/>
  <c r="I53" i="23"/>
  <c r="L53" i="23" s="1"/>
  <c r="L50" i="23"/>
  <c r="N49" i="23"/>
  <c r="M49" i="23"/>
  <c r="N59" i="23"/>
  <c r="M59" i="23"/>
  <c r="I60" i="23"/>
  <c r="K58" i="23"/>
  <c r="L58" i="23"/>
  <c r="K20" i="23"/>
  <c r="N18" i="23"/>
  <c r="K9" i="23"/>
  <c r="M18" i="23"/>
  <c r="N39" i="23"/>
  <c r="M39" i="23"/>
  <c r="N29" i="23"/>
  <c r="M29" i="23"/>
  <c r="K30" i="23"/>
  <c r="N28" i="23"/>
  <c r="M28" i="23"/>
  <c r="I33" i="23"/>
  <c r="L33" i="23" s="1"/>
  <c r="L30" i="23"/>
  <c r="G11" i="23"/>
  <c r="J11" i="23" s="1"/>
  <c r="J9" i="23"/>
  <c r="G63" i="23"/>
  <c r="J60" i="23"/>
  <c r="I9" i="23"/>
  <c r="L20" i="23"/>
  <c r="K40" i="23"/>
  <c r="N38" i="23"/>
  <c r="M38" i="23"/>
  <c r="I43" i="23"/>
  <c r="L43" i="23" s="1"/>
  <c r="L40" i="23"/>
  <c r="I15" i="22"/>
  <c r="L11" i="22"/>
  <c r="G26" i="22"/>
  <c r="I25" i="22"/>
  <c r="K11" i="22"/>
  <c r="M10" i="22"/>
  <c r="M11" i="22" s="1"/>
  <c r="M15" i="22" s="1"/>
  <c r="M26" i="22" s="1"/>
  <c r="N10" i="22"/>
  <c r="J26" i="20"/>
  <c r="B7" i="19"/>
  <c r="B10" i="19" s="1"/>
  <c r="I16" i="21"/>
  <c r="I26" i="21" s="1"/>
  <c r="L26" i="21" s="1"/>
  <c r="L12" i="21"/>
  <c r="N11" i="20"/>
  <c r="K12" i="20"/>
  <c r="M11" i="20"/>
  <c r="M12" i="20" s="1"/>
  <c r="M16" i="20" s="1"/>
  <c r="M26" i="20" s="1"/>
  <c r="K12" i="21"/>
  <c r="N11" i="21"/>
  <c r="K10" i="21"/>
  <c r="N10" i="21" s="1"/>
  <c r="M11" i="21" s="1"/>
  <c r="M12" i="21" s="1"/>
  <c r="M16" i="21" s="1"/>
  <c r="M26" i="21" s="1"/>
  <c r="N9" i="21"/>
  <c r="M9" i="21"/>
  <c r="M10" i="21" s="1"/>
  <c r="I16" i="20"/>
  <c r="I26" i="20" s="1"/>
  <c r="L12" i="20"/>
  <c r="I11" i="13"/>
  <c r="I20" i="13" s="1"/>
  <c r="L6" i="13"/>
  <c r="K6" i="13"/>
  <c r="K11" i="13" s="1"/>
  <c r="K20" i="13" s="1"/>
  <c r="L14" i="16"/>
  <c r="K14" i="16"/>
  <c r="I18" i="15"/>
  <c r="I27" i="15" s="1"/>
  <c r="L27" i="15" s="1"/>
  <c r="K7" i="15"/>
  <c r="L7" i="15"/>
  <c r="I6" i="15"/>
  <c r="L6" i="15" s="1"/>
  <c r="L13" i="15"/>
  <c r="I12" i="15"/>
  <c r="L12" i="15" s="1"/>
  <c r="K13" i="15"/>
  <c r="K12" i="15" s="1"/>
  <c r="K10" i="15"/>
  <c r="I9" i="15"/>
  <c r="L9" i="15" s="1"/>
  <c r="L10" i="15"/>
  <c r="L7" i="17"/>
  <c r="K7" i="17"/>
  <c r="I11" i="16"/>
  <c r="J11" i="16"/>
  <c r="I11" i="17"/>
  <c r="I20" i="17" s="1"/>
  <c r="L20" i="17" s="1"/>
  <c r="B7" i="12"/>
  <c r="B10" i="12" s="1"/>
  <c r="J20" i="13"/>
  <c r="L8" i="15"/>
  <c r="K8" i="15"/>
  <c r="L11" i="15"/>
  <c r="K11" i="15"/>
  <c r="I13" i="16"/>
  <c r="J13" i="16"/>
  <c r="G12" i="16"/>
  <c r="J12" i="16" s="1"/>
  <c r="I7" i="16"/>
  <c r="J7" i="16"/>
  <c r="G6" i="16"/>
  <c r="J6" i="16" s="1"/>
  <c r="I11" i="14"/>
  <c r="I20" i="14" s="1"/>
  <c r="L20" i="14" s="1"/>
  <c r="L6" i="14"/>
  <c r="K6" i="14"/>
  <c r="K11" i="14" s="1"/>
  <c r="K20" i="14" s="1"/>
  <c r="L10" i="16"/>
  <c r="K10" i="16"/>
  <c r="L8" i="16"/>
  <c r="K8" i="16"/>
  <c r="K11" i="17"/>
  <c r="K20" i="17" s="1"/>
  <c r="M9" i="9"/>
  <c r="M6" i="9" s="1"/>
  <c r="L59" i="11" s="1"/>
  <c r="K6" i="9"/>
  <c r="N6" i="8"/>
  <c r="K7" i="8"/>
  <c r="N7" i="8" s="1"/>
  <c r="M6" i="8"/>
  <c r="M7" i="8" s="1"/>
  <c r="L7" i="7"/>
  <c r="I6" i="7"/>
  <c r="L6" i="7" s="1"/>
  <c r="K7" i="7"/>
  <c r="E18" i="10"/>
  <c r="H16" i="10"/>
  <c r="I17" i="8"/>
  <c r="I19" i="8"/>
  <c r="F61" i="11"/>
  <c r="G17" i="8"/>
  <c r="G19" i="8"/>
  <c r="H59" i="11"/>
  <c r="L6" i="9"/>
  <c r="J12" i="7"/>
  <c r="G11" i="7"/>
  <c r="G10" i="10"/>
  <c r="G16" i="10" s="1"/>
  <c r="J7" i="10"/>
  <c r="I7" i="10"/>
  <c r="K16" i="8"/>
  <c r="M10" i="8"/>
  <c r="I9" i="7"/>
  <c r="G13" i="7"/>
  <c r="J13" i="7" s="1"/>
  <c r="E11" i="7"/>
  <c r="N9" i="37" l="1"/>
  <c r="K10" i="37"/>
  <c r="K15" i="37" s="1"/>
  <c r="M9" i="37"/>
  <c r="M10" i="37" s="1"/>
  <c r="M15" i="37" s="1"/>
  <c r="M6" i="37" s="1"/>
  <c r="L15" i="37"/>
  <c r="I6" i="37"/>
  <c r="L6" i="37" s="1"/>
  <c r="N18" i="37"/>
  <c r="N26" i="36"/>
  <c r="K28" i="36"/>
  <c r="K33" i="36" s="1"/>
  <c r="N33" i="36" s="1"/>
  <c r="M26" i="36"/>
  <c r="M28" i="36" s="1"/>
  <c r="M33" i="36" s="1"/>
  <c r="N9" i="36"/>
  <c r="K10" i="36"/>
  <c r="K15" i="36" s="1"/>
  <c r="M9" i="36"/>
  <c r="M10" i="36" s="1"/>
  <c r="M15" i="36" s="1"/>
  <c r="M6" i="36" s="1"/>
  <c r="L15" i="36"/>
  <c r="I6" i="36"/>
  <c r="L6" i="36" s="1"/>
  <c r="I33" i="35"/>
  <c r="G30" i="35"/>
  <c r="I17" i="35"/>
  <c r="I25" i="35" s="1"/>
  <c r="L12" i="35"/>
  <c r="M15" i="35"/>
  <c r="M12" i="35" s="1"/>
  <c r="K12" i="35"/>
  <c r="N9" i="34"/>
  <c r="K14" i="34"/>
  <c r="K22" i="34" s="1"/>
  <c r="N22" i="34" s="1"/>
  <c r="G26" i="35"/>
  <c r="J25" i="35"/>
  <c r="J12" i="32"/>
  <c r="M11" i="32"/>
  <c r="H17" i="32"/>
  <c r="K17" i="32" s="1"/>
  <c r="K12" i="32"/>
  <c r="L11" i="32"/>
  <c r="L12" i="32" s="1"/>
  <c r="L17" i="32" s="1"/>
  <c r="L9" i="32"/>
  <c r="M9" i="31"/>
  <c r="J12" i="31"/>
  <c r="J17" i="31" s="1"/>
  <c r="M17" i="31" s="1"/>
  <c r="K15" i="30"/>
  <c r="N15" i="30" s="1"/>
  <c r="J119" i="29"/>
  <c r="L116" i="29"/>
  <c r="L119" i="29" s="1"/>
  <c r="H116" i="28"/>
  <c r="K115" i="28"/>
  <c r="F116" i="28"/>
  <c r="I115" i="28"/>
  <c r="J116" i="28"/>
  <c r="M115" i="28"/>
  <c r="H17" i="27"/>
  <c r="K17" i="27" s="1"/>
  <c r="K16" i="27"/>
  <c r="H20" i="27"/>
  <c r="K19" i="27"/>
  <c r="F21" i="27"/>
  <c r="I20" i="27"/>
  <c r="J19" i="27"/>
  <c r="J13" i="27"/>
  <c r="M13" i="27" s="1"/>
  <c r="J16" i="27"/>
  <c r="M11" i="27"/>
  <c r="L19" i="27"/>
  <c r="L20" i="27" s="1"/>
  <c r="L13" i="27"/>
  <c r="L16" i="27"/>
  <c r="L17" i="27" s="1"/>
  <c r="I11" i="23"/>
  <c r="L11" i="23" s="1"/>
  <c r="L9" i="23"/>
  <c r="G64" i="23"/>
  <c r="G73" i="23" s="1"/>
  <c r="J63" i="23"/>
  <c r="M20" i="23"/>
  <c r="M23" i="23" s="1"/>
  <c r="I63" i="23"/>
  <c r="L60" i="23"/>
  <c r="M10" i="23"/>
  <c r="M40" i="23"/>
  <c r="M43" i="23" s="1"/>
  <c r="K43" i="23"/>
  <c r="N43" i="23" s="1"/>
  <c r="N40" i="23"/>
  <c r="I23" i="23"/>
  <c r="L23" i="23" s="1"/>
  <c r="M30" i="23"/>
  <c r="M33" i="23" s="1"/>
  <c r="K33" i="23"/>
  <c r="N33" i="23" s="1"/>
  <c r="N30" i="23"/>
  <c r="K11" i="23"/>
  <c r="N11" i="23" s="1"/>
  <c r="N9" i="23"/>
  <c r="K23" i="23"/>
  <c r="N23" i="23" s="1"/>
  <c r="N20" i="23"/>
  <c r="K60" i="23"/>
  <c r="M58" i="23"/>
  <c r="M60" i="23" s="1"/>
  <c r="M63" i="23" s="1"/>
  <c r="N58" i="23"/>
  <c r="M50" i="23"/>
  <c r="M53" i="23" s="1"/>
  <c r="K53" i="23"/>
  <c r="N53" i="23" s="1"/>
  <c r="N50" i="23"/>
  <c r="K15" i="22"/>
  <c r="N11" i="22"/>
  <c r="G24" i="22"/>
  <c r="J24" i="22" s="1"/>
  <c r="J26" i="22"/>
  <c r="I26" i="22"/>
  <c r="L26" i="22" s="1"/>
  <c r="K25" i="22"/>
  <c r="L25" i="22"/>
  <c r="B13" i="19"/>
  <c r="L26" i="20"/>
  <c r="B9" i="19"/>
  <c r="B12" i="19" s="1"/>
  <c r="K16" i="21"/>
  <c r="K26" i="21" s="1"/>
  <c r="N26" i="21" s="1"/>
  <c r="N12" i="21"/>
  <c r="N12" i="20"/>
  <c r="K16" i="20"/>
  <c r="K26" i="20" s="1"/>
  <c r="K7" i="16"/>
  <c r="L7" i="16"/>
  <c r="I6" i="16"/>
  <c r="L6" i="16" s="1"/>
  <c r="K13" i="16"/>
  <c r="K12" i="16" s="1"/>
  <c r="L13" i="16"/>
  <c r="I12" i="16"/>
  <c r="L12" i="16" s="1"/>
  <c r="K11" i="16"/>
  <c r="K9" i="16" s="1"/>
  <c r="L11" i="16"/>
  <c r="I9" i="16"/>
  <c r="L9" i="16" s="1"/>
  <c r="G18" i="16"/>
  <c r="G27" i="16" s="1"/>
  <c r="K9" i="15"/>
  <c r="K18" i="15"/>
  <c r="K27" i="15" s="1"/>
  <c r="K6" i="15"/>
  <c r="L20" i="13"/>
  <c r="H11" i="7"/>
  <c r="I13" i="7"/>
  <c r="L13" i="7" s="1"/>
  <c r="K9" i="7"/>
  <c r="K13" i="7" s="1"/>
  <c r="K17" i="8"/>
  <c r="J11" i="7"/>
  <c r="F45" i="11"/>
  <c r="J19" i="8"/>
  <c r="F71" i="11"/>
  <c r="F70" i="11"/>
  <c r="F69" i="11"/>
  <c r="F68" i="11"/>
  <c r="F66" i="11"/>
  <c r="F65" i="11"/>
  <c r="F64" i="11"/>
  <c r="F63" i="11"/>
  <c r="F67" i="11" s="1"/>
  <c r="F62" i="11"/>
  <c r="H45" i="11"/>
  <c r="L19" i="8"/>
  <c r="K12" i="7"/>
  <c r="K11" i="7" s="1"/>
  <c r="K6" i="7"/>
  <c r="L72" i="11"/>
  <c r="L61" i="11"/>
  <c r="M16" i="8"/>
  <c r="L7" i="10"/>
  <c r="I10" i="10"/>
  <c r="I16" i="10" s="1"/>
  <c r="K7" i="10"/>
  <c r="K10" i="10" s="1"/>
  <c r="K16" i="10" s="1"/>
  <c r="K18" i="10" s="1"/>
  <c r="J16" i="10"/>
  <c r="G18" i="10"/>
  <c r="H61" i="11"/>
  <c r="F31" i="11"/>
  <c r="J17" i="8"/>
  <c r="F72" i="11"/>
  <c r="H31" i="11"/>
  <c r="L17" i="8"/>
  <c r="F73" i="11"/>
  <c r="H18" i="10"/>
  <c r="E14" i="7"/>
  <c r="H14" i="7" s="1"/>
  <c r="I12" i="7"/>
  <c r="J59" i="11"/>
  <c r="N6" i="9"/>
  <c r="N15" i="37" l="1"/>
  <c r="K6" i="37"/>
  <c r="N6" i="37" s="1"/>
  <c r="N15" i="36"/>
  <c r="K6" i="36"/>
  <c r="N6" i="36" s="1"/>
  <c r="J26" i="35"/>
  <c r="M17" i="35"/>
  <c r="M25" i="35" s="1"/>
  <c r="I26" i="35"/>
  <c r="L25" i="35"/>
  <c r="G35" i="35"/>
  <c r="G43" i="35" s="1"/>
  <c r="J30" i="35"/>
  <c r="G7" i="35"/>
  <c r="J7" i="35" s="1"/>
  <c r="K17" i="35"/>
  <c r="K25" i="35" s="1"/>
  <c r="N12" i="35"/>
  <c r="I30" i="35"/>
  <c r="K33" i="35"/>
  <c r="J17" i="32"/>
  <c r="M17" i="32" s="1"/>
  <c r="M12" i="32"/>
  <c r="J123" i="28"/>
  <c r="M123" i="28" s="1"/>
  <c r="M116" i="28"/>
  <c r="F123" i="28"/>
  <c r="I123" i="28" s="1"/>
  <c r="I116" i="28"/>
  <c r="H123" i="28"/>
  <c r="K123" i="28" s="1"/>
  <c r="K116" i="28"/>
  <c r="L21" i="27"/>
  <c r="L29" i="27" s="1"/>
  <c r="L30" i="27" s="1"/>
  <c r="J17" i="27"/>
  <c r="M17" i="27" s="1"/>
  <c r="M16" i="27"/>
  <c r="J20" i="27"/>
  <c r="M19" i="27"/>
  <c r="F29" i="27"/>
  <c r="I21" i="27"/>
  <c r="H21" i="27"/>
  <c r="K20" i="27"/>
  <c r="K63" i="23"/>
  <c r="N60" i="23"/>
  <c r="I64" i="23"/>
  <c r="I73" i="23" s="1"/>
  <c r="L63" i="23"/>
  <c r="H6" i="24"/>
  <c r="J73" i="23"/>
  <c r="M64" i="23"/>
  <c r="M73" i="23" s="1"/>
  <c r="N6" i="24" s="1"/>
  <c r="M9" i="23"/>
  <c r="M11" i="23" s="1"/>
  <c r="K26" i="22"/>
  <c r="N26" i="22" s="1"/>
  <c r="M25" i="22"/>
  <c r="M24" i="22" s="1"/>
  <c r="I24" i="22"/>
  <c r="L24" i="22" s="1"/>
  <c r="N25" i="22"/>
  <c r="K24" i="22"/>
  <c r="N24" i="22" s="1"/>
  <c r="N26" i="20"/>
  <c r="B11" i="19"/>
  <c r="B14" i="19" s="1"/>
  <c r="J27" i="16"/>
  <c r="B9" i="12"/>
  <c r="B12" i="12" s="1"/>
  <c r="K18" i="16"/>
  <c r="K27" i="16" s="1"/>
  <c r="B13" i="12" s="1"/>
  <c r="K6" i="16"/>
  <c r="I18" i="16"/>
  <c r="I27" i="16" s="1"/>
  <c r="L12" i="7"/>
  <c r="I11" i="7"/>
  <c r="F44" i="11"/>
  <c r="F33" i="11"/>
  <c r="H71" i="11"/>
  <c r="H70" i="11"/>
  <c r="H69" i="11"/>
  <c r="H68" i="11"/>
  <c r="H66" i="11"/>
  <c r="H65" i="11"/>
  <c r="H64" i="11"/>
  <c r="H63" i="11"/>
  <c r="H67" i="11" s="1"/>
  <c r="H62" i="11"/>
  <c r="I18" i="10"/>
  <c r="L16" i="10"/>
  <c r="M17" i="8"/>
  <c r="L31" i="11" s="1"/>
  <c r="H47" i="11"/>
  <c r="F47" i="11"/>
  <c r="F58" i="11"/>
  <c r="J31" i="11"/>
  <c r="N17" i="8"/>
  <c r="J61" i="11"/>
  <c r="F75" i="11"/>
  <c r="H33" i="11"/>
  <c r="H72" i="11"/>
  <c r="J18" i="10"/>
  <c r="G14" i="7"/>
  <c r="H73" i="11"/>
  <c r="L73" i="11"/>
  <c r="K14" i="7"/>
  <c r="K22" i="7" s="1"/>
  <c r="L71" i="11"/>
  <c r="L70" i="11"/>
  <c r="L69" i="11"/>
  <c r="L68" i="11"/>
  <c r="L66" i="11"/>
  <c r="L65" i="11"/>
  <c r="L64" i="11"/>
  <c r="L63" i="11"/>
  <c r="L62" i="11"/>
  <c r="L67" i="11" s="1"/>
  <c r="K19" i="8"/>
  <c r="E22" i="7"/>
  <c r="I35" i="35" l="1"/>
  <c r="I43" i="35" s="1"/>
  <c r="L30" i="35"/>
  <c r="I7" i="35"/>
  <c r="L7" i="35" s="1"/>
  <c r="G44" i="35"/>
  <c r="J43" i="35"/>
  <c r="G8" i="35"/>
  <c r="J8" i="35" s="1"/>
  <c r="M26" i="35"/>
  <c r="M33" i="35"/>
  <c r="M30" i="35" s="1"/>
  <c r="K30" i="35"/>
  <c r="K26" i="35"/>
  <c r="N25" i="35"/>
  <c r="L26" i="35"/>
  <c r="H29" i="27"/>
  <c r="K21" i="27"/>
  <c r="F30" i="27"/>
  <c r="I30" i="27" s="1"/>
  <c r="I29" i="27"/>
  <c r="J21" i="27"/>
  <c r="M20" i="27"/>
  <c r="N16" i="24"/>
  <c r="N27" i="24" s="1"/>
  <c r="N61" i="24" s="1"/>
  <c r="N14" i="24"/>
  <c r="N25" i="24" s="1"/>
  <c r="N59" i="24" s="1"/>
  <c r="N12" i="24"/>
  <c r="N23" i="24" s="1"/>
  <c r="N57" i="24" s="1"/>
  <c r="N15" i="24"/>
  <c r="N26" i="24" s="1"/>
  <c r="N60" i="24" s="1"/>
  <c r="N11" i="24"/>
  <c r="N22" i="24" s="1"/>
  <c r="N56" i="24" s="1"/>
  <c r="N9" i="24"/>
  <c r="N20" i="24" s="1"/>
  <c r="N54" i="24" s="1"/>
  <c r="N7" i="24"/>
  <c r="N18" i="24" s="1"/>
  <c r="N13" i="24"/>
  <c r="N24" i="24" s="1"/>
  <c r="N58" i="24" s="1"/>
  <c r="N8" i="24"/>
  <c r="N19" i="24" s="1"/>
  <c r="N53" i="24" s="1"/>
  <c r="N10" i="24"/>
  <c r="N21" i="24" s="1"/>
  <c r="N55" i="24" s="1"/>
  <c r="H16" i="24"/>
  <c r="H27" i="24" s="1"/>
  <c r="H61" i="24" s="1"/>
  <c r="H14" i="24"/>
  <c r="H25" i="24" s="1"/>
  <c r="H59" i="24" s="1"/>
  <c r="H12" i="24"/>
  <c r="H23" i="24" s="1"/>
  <c r="H57" i="24" s="1"/>
  <c r="H13" i="24"/>
  <c r="H24" i="24" s="1"/>
  <c r="H58" i="24" s="1"/>
  <c r="H11" i="24"/>
  <c r="H22" i="24" s="1"/>
  <c r="H56" i="24" s="1"/>
  <c r="H9" i="24"/>
  <c r="H20" i="24" s="1"/>
  <c r="H54" i="24" s="1"/>
  <c r="H7" i="24"/>
  <c r="H18" i="24" s="1"/>
  <c r="H15" i="24"/>
  <c r="H26" i="24" s="1"/>
  <c r="H60" i="24" s="1"/>
  <c r="H10" i="24"/>
  <c r="H21" i="24" s="1"/>
  <c r="H55" i="24" s="1"/>
  <c r="H8" i="24"/>
  <c r="H19" i="24" s="1"/>
  <c r="H53" i="24" s="1"/>
  <c r="J6" i="24"/>
  <c r="L73" i="23"/>
  <c r="K64" i="23"/>
  <c r="K73" i="23" s="1"/>
  <c r="N63" i="23"/>
  <c r="L27" i="16"/>
  <c r="B11" i="12"/>
  <c r="B14" i="12" s="1"/>
  <c r="L17" i="11"/>
  <c r="F17" i="11"/>
  <c r="B7" i="6"/>
  <c r="B10" i="6" s="1"/>
  <c r="H86" i="11"/>
  <c r="H75" i="11"/>
  <c r="H43" i="11"/>
  <c r="H41" i="11"/>
  <c r="H37" i="11"/>
  <c r="H35" i="11"/>
  <c r="H39" i="11" s="1"/>
  <c r="H42" i="11"/>
  <c r="H40" i="11"/>
  <c r="H38" i="11"/>
  <c r="H36" i="11"/>
  <c r="H34" i="11"/>
  <c r="F85" i="11"/>
  <c r="F84" i="11"/>
  <c r="F83" i="11"/>
  <c r="F82" i="11"/>
  <c r="F80" i="11"/>
  <c r="F79" i="11"/>
  <c r="F78" i="11"/>
  <c r="F77" i="11"/>
  <c r="F81" i="11" s="1"/>
  <c r="F76" i="11"/>
  <c r="J71" i="11"/>
  <c r="J70" i="11"/>
  <c r="J69" i="11"/>
  <c r="J68" i="11"/>
  <c r="J66" i="11"/>
  <c r="J65" i="11"/>
  <c r="J64" i="11"/>
  <c r="J63" i="11"/>
  <c r="J67" i="11" s="1"/>
  <c r="J62" i="11"/>
  <c r="H56" i="11"/>
  <c r="H54" i="11"/>
  <c r="H52" i="11"/>
  <c r="H50" i="11"/>
  <c r="H48" i="11"/>
  <c r="H53" i="11" s="1"/>
  <c r="H57" i="11"/>
  <c r="H55" i="11"/>
  <c r="H51" i="11"/>
  <c r="H49" i="11"/>
  <c r="L44" i="11"/>
  <c r="L33" i="11"/>
  <c r="J73" i="11"/>
  <c r="L18" i="10"/>
  <c r="I14" i="7"/>
  <c r="L14" i="7" s="1"/>
  <c r="N19" i="8"/>
  <c r="J45" i="11"/>
  <c r="L75" i="11"/>
  <c r="L86" i="11"/>
  <c r="J14" i="7"/>
  <c r="G22" i="7"/>
  <c r="H44" i="11"/>
  <c r="F86" i="11"/>
  <c r="J72" i="11"/>
  <c r="J44" i="11"/>
  <c r="J33" i="11"/>
  <c r="F57" i="11"/>
  <c r="F55" i="11"/>
  <c r="F51" i="11"/>
  <c r="F49" i="11"/>
  <c r="F53" i="11" s="1"/>
  <c r="F56" i="11"/>
  <c r="F54" i="11"/>
  <c r="F52" i="11"/>
  <c r="F50" i="11"/>
  <c r="F48" i="11"/>
  <c r="H58" i="11"/>
  <c r="M19" i="8"/>
  <c r="L45" i="11" s="1"/>
  <c r="F42" i="11"/>
  <c r="F40" i="11"/>
  <c r="F38" i="11"/>
  <c r="F36" i="11"/>
  <c r="F43" i="11"/>
  <c r="F41" i="11"/>
  <c r="F37" i="11"/>
  <c r="F35" i="11"/>
  <c r="F39" i="11" s="1"/>
  <c r="F34" i="11"/>
  <c r="L11" i="7"/>
  <c r="K35" i="35" l="1"/>
  <c r="K43" i="35" s="1"/>
  <c r="N30" i="35"/>
  <c r="K7" i="35"/>
  <c r="N7" i="35" s="1"/>
  <c r="J44" i="35"/>
  <c r="G9" i="35"/>
  <c r="J9" i="35" s="1"/>
  <c r="N26" i="35"/>
  <c r="M35" i="35"/>
  <c r="M43" i="35" s="1"/>
  <c r="M7" i="35"/>
  <c r="I44" i="35"/>
  <c r="L43" i="35"/>
  <c r="I8" i="35"/>
  <c r="L8" i="35" s="1"/>
  <c r="J29" i="27"/>
  <c r="M21" i="27"/>
  <c r="H30" i="27"/>
  <c r="K30" i="27" s="1"/>
  <c r="K29" i="27"/>
  <c r="N73" i="23"/>
  <c r="L6" i="24"/>
  <c r="J16" i="24"/>
  <c r="J27" i="24" s="1"/>
  <c r="J61" i="24" s="1"/>
  <c r="J14" i="24"/>
  <c r="J25" i="24" s="1"/>
  <c r="J59" i="24" s="1"/>
  <c r="J12" i="24"/>
  <c r="J23" i="24" s="1"/>
  <c r="J57" i="24" s="1"/>
  <c r="J15" i="24"/>
  <c r="J26" i="24" s="1"/>
  <c r="J60" i="24" s="1"/>
  <c r="J11" i="24"/>
  <c r="J22" i="24" s="1"/>
  <c r="J56" i="24" s="1"/>
  <c r="J9" i="24"/>
  <c r="J20" i="24" s="1"/>
  <c r="J54" i="24" s="1"/>
  <c r="J7" i="24"/>
  <c r="J18" i="24" s="1"/>
  <c r="J8" i="24"/>
  <c r="J19" i="24" s="1"/>
  <c r="J53" i="24" s="1"/>
  <c r="J13" i="24"/>
  <c r="J24" i="24" s="1"/>
  <c r="J58" i="24" s="1"/>
  <c r="J10" i="24"/>
  <c r="J21" i="24" s="1"/>
  <c r="J55" i="24" s="1"/>
  <c r="H17" i="24"/>
  <c r="H52" i="24"/>
  <c r="H51" i="24" s="1"/>
  <c r="H62" i="24" s="1"/>
  <c r="N52" i="24"/>
  <c r="N51" i="24" s="1"/>
  <c r="N62" i="24" s="1"/>
  <c r="N17" i="24"/>
  <c r="H17" i="11"/>
  <c r="B9" i="6"/>
  <c r="B12" i="6" s="1"/>
  <c r="J58" i="11"/>
  <c r="J47" i="11"/>
  <c r="J86" i="11"/>
  <c r="J75" i="11"/>
  <c r="F19" i="11"/>
  <c r="L30" i="11"/>
  <c r="L19" i="11"/>
  <c r="I22" i="7"/>
  <c r="L47" i="11"/>
  <c r="J42" i="11"/>
  <c r="J40" i="11"/>
  <c r="J38" i="11"/>
  <c r="J36" i="11"/>
  <c r="J43" i="11"/>
  <c r="J41" i="11"/>
  <c r="J37" i="11"/>
  <c r="J34" i="11"/>
  <c r="J39" i="11" s="1"/>
  <c r="J35" i="11"/>
  <c r="L85" i="11"/>
  <c r="L84" i="11"/>
  <c r="L83" i="11"/>
  <c r="L82" i="11"/>
  <c r="L80" i="11"/>
  <c r="L79" i="11"/>
  <c r="L78" i="11"/>
  <c r="L77" i="11"/>
  <c r="L76" i="11"/>
  <c r="L81" i="11" s="1"/>
  <c r="L43" i="11"/>
  <c r="L41" i="11"/>
  <c r="L37" i="11"/>
  <c r="L35" i="11"/>
  <c r="L42" i="11"/>
  <c r="L40" i="11"/>
  <c r="L38" i="11"/>
  <c r="L36" i="11"/>
  <c r="L34" i="11"/>
  <c r="L39" i="11" s="1"/>
  <c r="H85" i="11"/>
  <c r="H84" i="11"/>
  <c r="H83" i="11"/>
  <c r="H82" i="11"/>
  <c r="H80" i="11"/>
  <c r="H79" i="11"/>
  <c r="H78" i="11"/>
  <c r="H77" i="11"/>
  <c r="H76" i="11"/>
  <c r="H81" i="11" s="1"/>
  <c r="B13" i="6"/>
  <c r="L44" i="35" l="1"/>
  <c r="I9" i="35"/>
  <c r="L9" i="35" s="1"/>
  <c r="K44" i="35"/>
  <c r="N43" i="35"/>
  <c r="K8" i="35"/>
  <c r="N8" i="35" s="1"/>
  <c r="M44" i="35"/>
  <c r="M9" i="35" s="1"/>
  <c r="M8" i="35"/>
  <c r="J30" i="27"/>
  <c r="M30" i="27" s="1"/>
  <c r="M29" i="27"/>
  <c r="J52" i="24"/>
  <c r="J51" i="24" s="1"/>
  <c r="J62" i="24" s="1"/>
  <c r="J17" i="24"/>
  <c r="L16" i="24"/>
  <c r="L27" i="24" s="1"/>
  <c r="L61" i="24" s="1"/>
  <c r="L14" i="24"/>
  <c r="L25" i="24" s="1"/>
  <c r="L59" i="24" s="1"/>
  <c r="L12" i="24"/>
  <c r="L23" i="24" s="1"/>
  <c r="L57" i="24" s="1"/>
  <c r="L13" i="24"/>
  <c r="L24" i="24" s="1"/>
  <c r="L58" i="24" s="1"/>
  <c r="L11" i="24"/>
  <c r="L22" i="24" s="1"/>
  <c r="L56" i="24" s="1"/>
  <c r="L9" i="24"/>
  <c r="L20" i="24" s="1"/>
  <c r="L54" i="24" s="1"/>
  <c r="L7" i="24"/>
  <c r="L18" i="24" s="1"/>
  <c r="L10" i="24"/>
  <c r="L21" i="24" s="1"/>
  <c r="L55" i="24" s="1"/>
  <c r="L15" i="24"/>
  <c r="L26" i="24" s="1"/>
  <c r="L60" i="24" s="1"/>
  <c r="L8" i="24"/>
  <c r="L19" i="24" s="1"/>
  <c r="L53" i="24" s="1"/>
  <c r="L56" i="11"/>
  <c r="L54" i="11"/>
  <c r="L52" i="11"/>
  <c r="L50" i="11"/>
  <c r="L48" i="11"/>
  <c r="L53" i="11" s="1"/>
  <c r="L57" i="11"/>
  <c r="L55" i="11"/>
  <c r="L51" i="11"/>
  <c r="L49" i="11"/>
  <c r="B11" i="6"/>
  <c r="B14" i="6" s="1"/>
  <c r="J17" i="11"/>
  <c r="F29" i="11"/>
  <c r="F16" i="11" s="1"/>
  <c r="F27" i="11"/>
  <c r="F14" i="11" s="1"/>
  <c r="F23" i="11"/>
  <c r="F10" i="11" s="1"/>
  <c r="F21" i="11"/>
  <c r="F8" i="11" s="1"/>
  <c r="F28" i="11"/>
  <c r="F15" i="11" s="1"/>
  <c r="F26" i="11"/>
  <c r="F13" i="11" s="1"/>
  <c r="F24" i="11"/>
  <c r="F11" i="11" s="1"/>
  <c r="F22" i="11"/>
  <c r="F9" i="11" s="1"/>
  <c r="F20" i="11"/>
  <c r="F7" i="11" s="1"/>
  <c r="H30" i="11"/>
  <c r="H19" i="11"/>
  <c r="L58" i="11"/>
  <c r="L28" i="11"/>
  <c r="L26" i="11"/>
  <c r="L13" i="11" s="1"/>
  <c r="L24" i="11"/>
  <c r="L22" i="11"/>
  <c r="L9" i="11" s="1"/>
  <c r="L20" i="11"/>
  <c r="L29" i="11"/>
  <c r="L16" i="11" s="1"/>
  <c r="L27" i="11"/>
  <c r="L23" i="11"/>
  <c r="L21" i="11"/>
  <c r="L8" i="11" s="1"/>
  <c r="F30" i="11"/>
  <c r="J85" i="11"/>
  <c r="J84" i="11"/>
  <c r="J83" i="11"/>
  <c r="J82" i="11"/>
  <c r="J80" i="11"/>
  <c r="J79" i="11"/>
  <c r="J78" i="11"/>
  <c r="J77" i="11"/>
  <c r="J81" i="11" s="1"/>
  <c r="J76" i="11"/>
  <c r="J57" i="11"/>
  <c r="J55" i="11"/>
  <c r="J51" i="11"/>
  <c r="J49" i="11"/>
  <c r="J53" i="11" s="1"/>
  <c r="J56" i="11"/>
  <c r="J54" i="11"/>
  <c r="J52" i="11"/>
  <c r="J50" i="11"/>
  <c r="J48" i="11"/>
  <c r="N44" i="35" l="1"/>
  <c r="K9" i="35"/>
  <c r="N9" i="35" s="1"/>
  <c r="L17" i="24"/>
  <c r="L52" i="24"/>
  <c r="L51" i="24" s="1"/>
  <c r="L62" i="24" s="1"/>
  <c r="L25" i="11"/>
  <c r="L12" i="11" s="1"/>
  <c r="F25" i="11"/>
  <c r="F12" i="11" s="1"/>
  <c r="L10" i="11"/>
  <c r="L14" i="11"/>
  <c r="L7" i="11"/>
  <c r="L11" i="11"/>
  <c r="L15" i="11"/>
  <c r="H28" i="11"/>
  <c r="H15" i="11" s="1"/>
  <c r="H26" i="11"/>
  <c r="H13" i="11" s="1"/>
  <c r="H24" i="11"/>
  <c r="H11" i="11" s="1"/>
  <c r="H22" i="11"/>
  <c r="H9" i="11" s="1"/>
  <c r="H20" i="11"/>
  <c r="H7" i="11" s="1"/>
  <c r="H29" i="11"/>
  <c r="H16" i="11" s="1"/>
  <c r="H27" i="11"/>
  <c r="H14" i="11" s="1"/>
  <c r="H23" i="11"/>
  <c r="H10" i="11" s="1"/>
  <c r="H21" i="11"/>
  <c r="H8" i="11" s="1"/>
  <c r="F6" i="11"/>
  <c r="J30" i="11"/>
  <c r="J19" i="11"/>
  <c r="H25" i="11" l="1"/>
  <c r="H12" i="11" s="1"/>
  <c r="L6" i="11"/>
  <c r="J29" i="11"/>
  <c r="J16" i="11" s="1"/>
  <c r="J27" i="11"/>
  <c r="J14" i="11" s="1"/>
  <c r="J23" i="11"/>
  <c r="J10" i="11" s="1"/>
  <c r="J21" i="11"/>
  <c r="J8" i="11" s="1"/>
  <c r="J28" i="11"/>
  <c r="J15" i="11" s="1"/>
  <c r="J26" i="11"/>
  <c r="J13" i="11" s="1"/>
  <c r="J24" i="11"/>
  <c r="J11" i="11" s="1"/>
  <c r="J22" i="11"/>
  <c r="J9" i="11" s="1"/>
  <c r="J20" i="11"/>
  <c r="J7" i="11" s="1"/>
  <c r="H6" i="11"/>
  <c r="J25" i="11" l="1"/>
  <c r="J12" i="11" s="1"/>
  <c r="J6" i="11" s="1"/>
  <c r="G17" i="5" l="1"/>
  <c r="I17" i="5" l="1"/>
  <c r="G11" i="5"/>
  <c r="N9" i="5" l="1"/>
  <c r="N8" i="5"/>
  <c r="L9" i="5"/>
  <c r="L8" i="5"/>
  <c r="J9" i="5"/>
  <c r="J8" i="5"/>
  <c r="H9" i="5"/>
  <c r="H8" i="5"/>
  <c r="G15" i="5" l="1"/>
  <c r="M12" i="5"/>
  <c r="K12" i="5"/>
  <c r="I12" i="5"/>
  <c r="G12" i="5"/>
  <c r="G7" i="5"/>
  <c r="M8" i="5"/>
  <c r="K8" i="5"/>
  <c r="I8" i="5"/>
  <c r="G8" i="5"/>
  <c r="M13" i="5" l="1"/>
  <c r="K13" i="5"/>
  <c r="I13" i="5"/>
  <c r="I11" i="5"/>
  <c r="K11" i="5" s="1"/>
  <c r="M11" i="5" s="1"/>
  <c r="G13" i="5"/>
  <c r="G9" i="5"/>
  <c r="I9" i="5" s="1"/>
  <c r="K9" i="5" s="1"/>
  <c r="M9" i="5" s="1"/>
  <c r="G18" i="5" l="1"/>
  <c r="M18" i="5"/>
  <c r="K18" i="5"/>
  <c r="I18" i="5"/>
  <c r="H11" i="5" l="1"/>
  <c r="F29" i="5"/>
  <c r="F28" i="5"/>
  <c r="F13" i="5"/>
  <c r="F12" i="5"/>
  <c r="F11" i="5"/>
  <c r="F9" i="5"/>
  <c r="F7" i="5"/>
  <c r="D29" i="5"/>
  <c r="D28" i="5"/>
  <c r="D13" i="5"/>
  <c r="D12" i="5"/>
  <c r="D11" i="5"/>
  <c r="D9" i="5"/>
  <c r="D8" i="5"/>
  <c r="D7" i="5"/>
  <c r="H12" i="5" l="1"/>
  <c r="H13" i="5"/>
  <c r="F8" i="5"/>
  <c r="J12" i="5"/>
  <c r="L12" i="5" s="1"/>
  <c r="N12" i="5" s="1"/>
  <c r="B15" i="5"/>
  <c r="I7" i="5"/>
  <c r="K7" i="5" s="1"/>
  <c r="M7" i="5" s="1"/>
  <c r="J11" i="5"/>
  <c r="E15" i="5"/>
  <c r="C15" i="5"/>
  <c r="J13" i="5" l="1"/>
  <c r="L13" i="5" s="1"/>
  <c r="N13" i="5" s="1"/>
  <c r="L11" i="5"/>
  <c r="H7" i="5"/>
  <c r="I15" i="5"/>
  <c r="K15" i="5" l="1"/>
  <c r="G29" i="5"/>
  <c r="H29" i="5" s="1"/>
  <c r="J7" i="5"/>
  <c r="N11" i="5"/>
  <c r="M15" i="5" l="1"/>
  <c r="M17" i="5" s="1"/>
  <c r="K17" i="5"/>
  <c r="I29" i="5"/>
  <c r="N7" i="5"/>
  <c r="L7" i="5"/>
  <c r="J29" i="5"/>
  <c r="M29" i="5" l="1"/>
  <c r="K29" i="5"/>
  <c r="L29" i="5" s="1"/>
  <c r="N29" i="5" l="1"/>
</calcChain>
</file>

<file path=xl/sharedStrings.xml><?xml version="1.0" encoding="utf-8"?>
<sst xmlns="http://schemas.openxmlformats.org/spreadsheetml/2006/main" count="4526" uniqueCount="603">
  <si>
    <t>тыс.руб.</t>
  </si>
  <si>
    <t>Показатель</t>
  </si>
  <si>
    <t>Налоговая база для исчисления налога на прибыль исходя из доли</t>
  </si>
  <si>
    <t>Сумма недопоступления налога на прибыль, в т.ч. от участников СЭЗ</t>
  </si>
  <si>
    <t>Коэффициент собираемости</t>
  </si>
  <si>
    <t>Расчетные ожидаемые проступления текущего года</t>
  </si>
  <si>
    <t>Прочие факторы, влияющие на поступления по источнику</t>
  </si>
  <si>
    <t>Миграция плательщиков</t>
  </si>
  <si>
    <t>Недоимка на начало года, возможная ко взысканию</t>
  </si>
  <si>
    <t>Погашение начислений за счет имеющейся переплаты</t>
  </si>
  <si>
    <t>Норматив зачисления налога на прибыль организаций в бюджет субъекта РФ согласно БК РФ</t>
  </si>
  <si>
    <t>х</t>
  </si>
  <si>
    <t>Данные по организациям, не имеющим обособленных подразделений, и по организациям без входящих в них обособленных подразделений</t>
  </si>
  <si>
    <t>Данные по обособленным подразделениям</t>
  </si>
  <si>
    <t>Данные по консолидированным группам налогоплательщиков</t>
  </si>
  <si>
    <t>Налог на прибыль организаций, зачисляемый в бюджеты субъектов Российской Федерации</t>
  </si>
  <si>
    <t>Темп роста прибыли прибыльных организаций для целей бухгалтерского учета</t>
  </si>
  <si>
    <t>Участники СЭЗ (включение/исключение плательщиков в единый реестр участников СЭЗ, увеличение льготной ставки по налогу)</t>
  </si>
  <si>
    <t>Сумма по источнику, тыс.руб.</t>
  </si>
  <si>
    <t>Сумма начисленная по 1-НМ, тыс.руб</t>
  </si>
  <si>
    <t>ТР, %</t>
  </si>
  <si>
    <t>Изменения в базе налогообложения, связанные со спецификой экономической деятельности СПД</t>
  </si>
  <si>
    <t>Контрольно-проверочная и контрольно-аналитическая работа</t>
  </si>
  <si>
    <t>….</t>
  </si>
  <si>
    <t>Предшест-вующий период 3</t>
  </si>
  <si>
    <t>Предшест-вующий период 2</t>
  </si>
  <si>
    <t>Предшест-вующий период 1</t>
  </si>
  <si>
    <t>Текущий год</t>
  </si>
  <si>
    <t>Очередной финансовый год</t>
  </si>
  <si>
    <t>Первый год планируемого периода</t>
  </si>
  <si>
    <t>Второй год планируемого периода</t>
  </si>
  <si>
    <t>Приложение № 1
к Методике</t>
  </si>
  <si>
    <t>Приложение № 2
к Методике</t>
  </si>
  <si>
    <t>Налог на доходы физических лиц</t>
  </si>
  <si>
    <t>182 1 01 02000 00 0000 000</t>
  </si>
  <si>
    <t>Поступило по источнику в прошлом году</t>
  </si>
  <si>
    <t>Сумма платежей, ожидаемая к поступлению в текущем году</t>
  </si>
  <si>
    <t>ТР относительно предыдущего года, %</t>
  </si>
  <si>
    <t>Прогноз на очередной финансовый год</t>
  </si>
  <si>
    <t>Прогноз на первый год планируемого периода</t>
  </si>
  <si>
    <t>Прогноз на второй год планируемого периода</t>
  </si>
  <si>
    <t>Приложение № 2.1
к Методике</t>
  </si>
  <si>
    <t>Налог на доходы физических лиц с доходов, источником которых является налоговый агент</t>
  </si>
  <si>
    <t>Налоговая база, подлежащая налогообложению по всем налоговым ставкам (тыс.руб.), в т.ч.</t>
  </si>
  <si>
    <t>Доходы физических лиц, источником которых является налоговый агент (руб.)</t>
  </si>
  <si>
    <t>Доход в виде дивидендов (руб.)</t>
  </si>
  <si>
    <t>Средняя налоговая ставка в целом по региону</t>
  </si>
  <si>
    <t xml:space="preserve">Темп роста фонда заработной платы работников организаций </t>
  </si>
  <si>
    <t>Сумма налога исчисленная по всем налоговым ставкам (тыс.руб.), в т.ч.</t>
  </si>
  <si>
    <t>НДФЛ в части  суммы налога, превышающей 650 000 рублей, относящейся к части налоговой базы, превышающей 
5 000 000 рублей</t>
  </si>
  <si>
    <t>Рост контингента налогоплательщиков</t>
  </si>
  <si>
    <t>Легализация заработной платы</t>
  </si>
  <si>
    <t>Выпадающие доходы (возвраты)</t>
  </si>
  <si>
    <t>Выпадающие доходы по плательщикам, перешедшим в другие регионы</t>
  </si>
  <si>
    <t>Выплата дивидендов в предыдущих периодах</t>
  </si>
  <si>
    <t>Приложение № 2.2
к Методике</t>
  </si>
  <si>
    <t>Налог на доходы физических лиц с доходов, полученных в соответствии со статьями 227 и 228 Налогового кодекса Российской Федерации</t>
  </si>
  <si>
    <t>Налоговая база, подлежащая налогообложению по всем налоговым ставкам, в т.ч.</t>
  </si>
  <si>
    <t>Сумма налога исчисленная по всем налоговым ставкам, в т.ч.</t>
  </si>
  <si>
    <t>Коэффициент уплаты с учетом налоговых вычетов</t>
  </si>
  <si>
    <t>Сумма по расчету, в т.ч.</t>
  </si>
  <si>
    <t>182 1 01 02020 01 0000 110</t>
  </si>
  <si>
    <t>Доля, %</t>
  </si>
  <si>
    <t>182 1 01 02030 01 0000 110</t>
  </si>
  <si>
    <t>Приложение № 2.3
к Методике</t>
  </si>
  <si>
    <t>Налог на доходы физических лиц на основании патента на очередной финансовый год определяется из прогнозной численности физических лиц, являющихся иностранными гражданами, осуществляющими трудовую деятельность по найму у физических лиц на основании патента</t>
  </si>
  <si>
    <t>Показатели</t>
  </si>
  <si>
    <t>Потребность в привлечении иностранных работников, всего, тыс. чел.</t>
  </si>
  <si>
    <t>Стоимость патента в г. Севастополе, руб. в месяц</t>
  </si>
  <si>
    <t>Средний период, на который берется патент, мес.</t>
  </si>
  <si>
    <t>Изменение притока иностранной рабочей силы</t>
  </si>
  <si>
    <t>…..</t>
  </si>
  <si>
    <t>Приложение № 2.4
к Методике</t>
  </si>
  <si>
    <t>Налог на доходы физических лиц в части  суммы налога, превышающей 650 000 рублей, относящейся к части налоговой базы, превышающей 5 000 000 рублей</t>
  </si>
  <si>
    <t>Налогооблагаемая база по плательщикам, доходы которых превышают 5 000 000 рублей</t>
  </si>
  <si>
    <t>Часть налоговой базы, превышающая 5 000 000 рублей</t>
  </si>
  <si>
    <t>Ставка налога</t>
  </si>
  <si>
    <t>Исчисленная сумма налога</t>
  </si>
  <si>
    <t>Выпадающие доходы</t>
  </si>
  <si>
    <t>…</t>
  </si>
  <si>
    <t>Сумма по источнику (КБ РФ), тыс.руб.</t>
  </si>
  <si>
    <t>Норматив отчислений в Консолидированный бюджет региона</t>
  </si>
  <si>
    <t>Приложение № 2.5
к Методике</t>
  </si>
  <si>
    <t>Налог на доходы физических лиц в разрезе муниципальных округов</t>
  </si>
  <si>
    <t>Предшествующий период 2</t>
  </si>
  <si>
    <t>Предшествующий период 1</t>
  </si>
  <si>
    <t>Налог на доходы физических лиц по муниципальным округам</t>
  </si>
  <si>
    <t>Балаклавский МО</t>
  </si>
  <si>
    <t>город  Инкерман</t>
  </si>
  <si>
    <t>Орлиновский МО</t>
  </si>
  <si>
    <t>Терновский МО</t>
  </si>
  <si>
    <t>Гагаринский МО</t>
  </si>
  <si>
    <t>Ленинский МО</t>
  </si>
  <si>
    <t>Нахимовский МО</t>
  </si>
  <si>
    <t>Верхнесадовский МО</t>
  </si>
  <si>
    <t>Андреевский МО</t>
  </si>
  <si>
    <t>Качинский МО</t>
  </si>
  <si>
    <t>182 1 01 02010 01 0000 110</t>
  </si>
  <si>
    <t>Нормативы отчислений от налоговых доходов в бюджеты внутригородских муниципальных образований города Севастополя</t>
  </si>
  <si>
    <t>182 1 01 02010 01 0000 110 (по МО)</t>
  </si>
  <si>
    <t>182 1 01 02010 01 0000 110 (без учета МО)</t>
  </si>
  <si>
    <t>182 1 01 02020 01 0000 110 (по МО)</t>
  </si>
  <si>
    <t>182 1 01 02020 01 0000 110 (без учета МО)</t>
  </si>
  <si>
    <t>182 1 01 02030 01 0000 110 (по МО)</t>
  </si>
  <si>
    <t>182 1 01 02030 01 0000 110 (без учета МО)</t>
  </si>
  <si>
    <t>182 1 01 02040 01 0000 110</t>
  </si>
  <si>
    <t>182 1 01 02040 01 0000 110 (по МО)</t>
  </si>
  <si>
    <t>182 1 01 02040 01 0000 110 (без учета МО)</t>
  </si>
  <si>
    <t>182 1 01 02080 01 0000 110</t>
  </si>
  <si>
    <t>182 1 01 02080 01 0000 110 (по МО)</t>
  </si>
  <si>
    <t>182 1 01 02080 01 0000 110 (без учета МО)</t>
  </si>
  <si>
    <t>Приложение № 3
к Методике</t>
  </si>
  <si>
    <t xml:space="preserve">Акцизы, производимые на территории Российской Федерации </t>
  </si>
  <si>
    <t>182 1 03 02000 00 00000 000</t>
  </si>
  <si>
    <t>в т.ч. сумма фактических поступлений и возвратов по КБК 
182 1 03 02330 01 0000 110*</t>
  </si>
  <si>
    <t>* ставится по факту, прогноз не расчитывается</t>
  </si>
  <si>
    <t>Приложение № 3.1
к Методике</t>
  </si>
  <si>
    <t>Акцизы на виноматериалы, виноградное сусло, фруктовое сусло, производимые на территории Российской Федерации, кроме производимых из подакцизного винограда</t>
  </si>
  <si>
    <t>Налогооблагаемая база, литров, в т.ч.</t>
  </si>
  <si>
    <t>Сумма акциза, заявленная к вычету</t>
  </si>
  <si>
    <t xml:space="preserve">Индекс промышленного производства </t>
  </si>
  <si>
    <t>Коэффициент собираемости, %</t>
  </si>
  <si>
    <t>Переходящие платежи предыдущего периода, тыс. руб.</t>
  </si>
  <si>
    <t>Расчетные ожидаемые проступления текущего года в бюджет субъекта РФ</t>
  </si>
  <si>
    <t>Контрольно-проверочная работа</t>
  </si>
  <si>
    <t>Приложение № 3.2
к Методике</t>
  </si>
  <si>
    <t xml:space="preserve">Акцизы на виноматериалы, виноградное сусло, производимые на территории Российской Федерации из подакцизного винограда </t>
  </si>
  <si>
    <t>Приложение № 3.3
к Методике</t>
  </si>
  <si>
    <t>Акцизы на вина, фруктовые вина, игристые вина (шампанские), винные напитки, изготавливаемые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дистиллята, производимые на территории Российской Федерации, кроме производимых из подакцизного винограда</t>
  </si>
  <si>
    <t>Игристые вина (шампанские)</t>
  </si>
  <si>
    <t>Вина (за исключением игристых вин (шампанских), ликерных вин)</t>
  </si>
  <si>
    <t>Сумма акциза, предъявленная к возмещению по подакцизным товарам, факт экспорта которых документально подтвержден</t>
  </si>
  <si>
    <t>Приложение № 3.4
к Методике</t>
  </si>
  <si>
    <t>Акцизы на вина, игристые вина (шампанские), производимые на территории Российской Федерации из подакцизного винограда</t>
  </si>
  <si>
    <t>Сумма акциза, предъявленная к возмещению, по подакцизным товарам, факт экспорта которых документально подтвержден</t>
  </si>
  <si>
    <t>Приложение № 3.5
к Методике</t>
  </si>
  <si>
    <t xml:space="preserve">Акцизы на пиво, производимое на территории Российской Федерации </t>
  </si>
  <si>
    <t>Приложение № 3.6
к Методике</t>
  </si>
  <si>
    <t>Справочно (согласно ст. 193 НК РФ):</t>
  </si>
  <si>
    <t>Виды подакцизных товаров</t>
  </si>
  <si>
    <t>Среднегодовая налоговая ставка *</t>
  </si>
  <si>
    <t>ед.изм</t>
  </si>
  <si>
    <t>Виноград, использованный для производства вина, игристого вина (шампанского), ликерного вина с защищенным географическим указанием, с защищенным наименованием места происхождения (специального вина), виноматериалов, виноградного сусла, спиртных напитков, произведенных по технологии полного цикла, реализованных в налоговом периоде</t>
  </si>
  <si>
    <t>руб. за 1 тонну</t>
  </si>
  <si>
    <t>Виноматериалы, виноградное сусло, фруктовое сусло</t>
  </si>
  <si>
    <t>руб. за 1 л</t>
  </si>
  <si>
    <t>Алкогольная продукция с объемной долей этилового спирта свыше 9 процентов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</t>
  </si>
  <si>
    <t>руб. за 1 л безводного этилового спирта, содержащегося в подакцизном товаре</t>
  </si>
  <si>
    <t>Вина, фруктовые вина (за исключением игристых вин (шампанских), ликерных вин)</t>
  </si>
  <si>
    <t>Винные напитки, изготавливаемые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дистиллятов</t>
  </si>
  <si>
    <t>Пиво с нормативным (стандартизированным) содержанием объемной доли этилового спирта свыше 0,5 процента и до 8,6 процента включительно, напитки, изготавливаемые на основе пива</t>
  </si>
  <si>
    <t>* В случае изменения ставки в течение года, расчет среднегодовой ставки производится по формуле:</t>
  </si>
  <si>
    <t>Ст = (N1 * Ст1 + N2 * Ст2) / 12, где</t>
  </si>
  <si>
    <t>N1 - количество месяцев действия старой ставки</t>
  </si>
  <si>
    <t>Ст1 - старая ставка</t>
  </si>
  <si>
    <t>N2 - количество месяцев действия новой ставки</t>
  </si>
  <si>
    <t>Ст2 - новая ставка</t>
  </si>
  <si>
    <t>Приложение № 4
к Методике</t>
  </si>
  <si>
    <t>Налог, взимаемый в связи с применением упрощенной системы налогообложения</t>
  </si>
  <si>
    <t>182 1 05 01000 00 0000 000</t>
  </si>
  <si>
    <t>Приложение № 4.1
к Методике</t>
  </si>
  <si>
    <t>Налог, взимаемый с налогоплательщиков, выбравших в качестве объекта налогообложения доходы</t>
  </si>
  <si>
    <t>Количество налогоплательщиков, представивших налоговые декларации (ед./чел.)</t>
  </si>
  <si>
    <t>в том числе:</t>
  </si>
  <si>
    <t>Количество налогоплательщиков, представивших нулевую отчетность  (ед./чел.)</t>
  </si>
  <si>
    <t>Количество налогоплательщиков, применяющих налоговую ставку в размере 0 процентов (ед./чел.)</t>
  </si>
  <si>
    <t xml:space="preserve">Количество налогоплательщиков, предоставивших результативные декларации (ед./чел.) </t>
  </si>
  <si>
    <t>Налоговая база</t>
  </si>
  <si>
    <t>Сумма налога, подлежащая уплате</t>
  </si>
  <si>
    <t>Средняя налоговая ставка в целом по региону с учетом вычетов</t>
  </si>
  <si>
    <t>Темп роста объемов валового регионального продукта (или Индекс потребительских цен)*</t>
  </si>
  <si>
    <t>Изменение ставок налога</t>
  </si>
  <si>
    <t>Изменение налогового законодательства</t>
  </si>
  <si>
    <t>* Выбор индекса-дефлятора зависит от экономической ситуации в регионе</t>
  </si>
  <si>
    <t>Приложение № 4.2
к Методике</t>
  </si>
  <si>
    <t>Налог, взимаемый с налогоплательщиков, выбравших в качестве объекта налогообложения доходы, уменьшенные на величину расходов 
(в том числе минимальный налог)</t>
  </si>
  <si>
    <t>Приложение № 5
к Методике</t>
  </si>
  <si>
    <t>Единый сельскохозяйственный налог</t>
  </si>
  <si>
    <t>Количество налогоплательщиков, представивших налоговые декларации по единому сельскохозяйственному налогу (ед./чел.)</t>
  </si>
  <si>
    <t>Сумма исчисленного единого сельскохозяйственного налога</t>
  </si>
  <si>
    <t>Изменение ставок налога согласно законодательству</t>
  </si>
  <si>
    <t>Изменения в базе налогообложения, связанные со спецификой деятельности СПД</t>
  </si>
  <si>
    <r>
      <t xml:space="preserve">1 квартал </t>
    </r>
    <r>
      <rPr>
        <i/>
        <sz val="11"/>
        <rFont val="Times New Roman"/>
        <family val="1"/>
        <charset val="204"/>
      </rPr>
      <t>(в т.ч. текущего года)</t>
    </r>
  </si>
  <si>
    <t>9 месяцев</t>
  </si>
  <si>
    <t>Приложение № 6.1
к Методике</t>
  </si>
  <si>
    <t xml:space="preserve">Налог, взимаемый в связи с применением патентной системы налогообложения </t>
  </si>
  <si>
    <t>Всего выдано патентов (единиц), в том числе</t>
  </si>
  <si>
    <t>с налоговой ставкой 0%</t>
  </si>
  <si>
    <t>с результативной ставкой</t>
  </si>
  <si>
    <t>Размер потенциально возможного к получению ИП годового дохода, исчисленного исходя из срока, на который выдан патент</t>
  </si>
  <si>
    <t>в том числе основные виды предпринимательской деятельнсти:</t>
  </si>
  <si>
    <t>Розничная торговля, осуществляемая через объекты стационарной торговой сети</t>
  </si>
  <si>
    <t>Темп роста оборота розничной торговли</t>
  </si>
  <si>
    <t>Сумма поступлений по виду деятельности</t>
  </si>
  <si>
    <t>Услуги общественного питания</t>
  </si>
  <si>
    <t>Индекс потребительских цен</t>
  </si>
  <si>
    <t>Сдача в аренду (наем) жилых и нежилых помещений</t>
  </si>
  <si>
    <t>Парикмахерские и косметические услуги</t>
  </si>
  <si>
    <t>Прочие виды деятельности</t>
  </si>
  <si>
    <t>Общая расчетная сумма ожидаемых поступлений текущего года</t>
  </si>
  <si>
    <t>Изменения налогового законодательства</t>
  </si>
  <si>
    <t>Приложение № 6.2
к Методике</t>
  </si>
  <si>
    <t>Налог, взимаемый в связи с применением патентной системы налогообложения в разрезе муниципальных округов</t>
  </si>
  <si>
    <t>Общая расчетная сумма поступленй в бюджеты муниципальных округов</t>
  </si>
  <si>
    <t>Факторы, влияющие на поступления по источнику</t>
  </si>
  <si>
    <t>Миграция плательщиков внутри региона</t>
  </si>
  <si>
    <t>Общая сумма поступленй в бюджеты муниципальных округов</t>
  </si>
  <si>
    <t>Налог, взимаемый в связи с применением патентной системы налогообложения (без учета МО)</t>
  </si>
  <si>
    <t>Приложение № 7
к Методике</t>
  </si>
  <si>
    <t xml:space="preserve">Налог на профессиональный доход </t>
  </si>
  <si>
    <t>Налоговая база от реализации товаров (работ, услуг, имущественных прав)</t>
  </si>
  <si>
    <t>Налоговая ставка, %</t>
  </si>
  <si>
    <t>Приложение № 8
к Методике</t>
  </si>
  <si>
    <t>Налог на имущество физических лиц</t>
  </si>
  <si>
    <t>тыс. руб.</t>
  </si>
  <si>
    <t>Наименование показателя</t>
  </si>
  <si>
    <t>Источники данных</t>
  </si>
  <si>
    <t>Два предшествующих периода</t>
  </si>
  <si>
    <t>Темп, %</t>
  </si>
  <si>
    <t>Период 2</t>
  </si>
  <si>
    <t>Период 1</t>
  </si>
  <si>
    <t>Налоговая база по кадастровой стоимости объектов с учетом вычетов</t>
  </si>
  <si>
    <t>5-МН, 
стр.3411</t>
  </si>
  <si>
    <t>Средняя ставка по кадастровой стоимости</t>
  </si>
  <si>
    <t>Сумма налога, подлежащая уплате в бюджет (по кадастровой стоимости)</t>
  </si>
  <si>
    <t>5-МН, 
стр.3500</t>
  </si>
  <si>
    <t>Коэффициент переходного периода</t>
  </si>
  <si>
    <t>п.8 ст. 408 
НК РФ</t>
  </si>
  <si>
    <t>Сумма налога переходного периода, подлежащая уплате в бюджет</t>
  </si>
  <si>
    <r>
      <t>Коэффициент собираемости</t>
    </r>
    <r>
      <rPr>
        <sz val="14"/>
        <color theme="1"/>
        <rFont val="Times New Roman"/>
        <family val="1"/>
        <charset val="204"/>
      </rPr>
      <t/>
    </r>
  </si>
  <si>
    <t>Фактор F (+/-)</t>
  </si>
  <si>
    <t>Предоставление льгот</t>
  </si>
  <si>
    <t xml:space="preserve">Сумма начислений </t>
  </si>
  <si>
    <t>1-НМ, 
стр.1520</t>
  </si>
  <si>
    <t>Сумма налога к уплате</t>
  </si>
  <si>
    <t>Приложение № 9
к Методике</t>
  </si>
  <si>
    <t xml:space="preserve">Налог на имущество организаций </t>
  </si>
  <si>
    <t xml:space="preserve">Налоговая база в виде среднегодовой стоимости имущества </t>
  </si>
  <si>
    <t>5-НИО, стр.1510</t>
  </si>
  <si>
    <t>Налоговая база в виде кадастровой стоимости</t>
  </si>
  <si>
    <t>5-НИО, стр.1520</t>
  </si>
  <si>
    <t>Ставка налога на имущество организаций, исчисленная исходя из среднегодовой стоимости</t>
  </si>
  <si>
    <t>Ставка налога на имущество организаций, исчисленная исходя из кадастровой стоимости</t>
  </si>
  <si>
    <r>
      <t xml:space="preserve">Сумма налога, исчисленная к уплате в бюджет исходя из среднегодовой стоимости </t>
    </r>
    <r>
      <rPr>
        <i/>
        <sz val="14"/>
        <color theme="1"/>
        <rFont val="Times New Roman"/>
        <family val="1"/>
        <charset val="204"/>
      </rPr>
      <t xml:space="preserve">(Н2 </t>
    </r>
    <r>
      <rPr>
        <i/>
        <vertAlign val="subscript"/>
        <sz val="14"/>
        <color theme="1"/>
        <rFont val="Times New Roman"/>
        <family val="1"/>
        <charset val="204"/>
      </rPr>
      <t>среднегод.прогноз.п.</t>
    </r>
    <r>
      <rPr>
        <i/>
        <sz val="14"/>
        <color theme="1"/>
        <rFont val="Times New Roman"/>
        <family val="1"/>
        <charset val="204"/>
      </rPr>
      <t>)</t>
    </r>
  </si>
  <si>
    <t>5-НИО, стр.1601</t>
  </si>
  <si>
    <t>Сумма налога, исчисленная к уплате в бюджет исходя из кадастровой стоимости</t>
  </si>
  <si>
    <t>5-НИО, стр.1610</t>
  </si>
  <si>
    <r>
      <t>Сумма налога, исчисленная к уплате в бюджет</t>
    </r>
    <r>
      <rPr>
        <i/>
        <sz val="14"/>
        <color theme="1"/>
        <rFont val="Times New Roman"/>
        <family val="1"/>
        <charset val="204"/>
      </rPr>
      <t/>
    </r>
  </si>
  <si>
    <r>
      <t>Сумма налога, исчисленная в отношении магистральных трубопроводов, ЛЭП и железнодорожных путей</t>
    </r>
    <r>
      <rPr>
        <i/>
        <sz val="14"/>
        <color theme="1"/>
        <rFont val="Times New Roman"/>
        <family val="1"/>
        <charset val="204"/>
      </rPr>
      <t/>
    </r>
  </si>
  <si>
    <t>5-НИО, 
стр. 1602 + стр.1603</t>
  </si>
  <si>
    <t>Сумма налога, исчисленная в отношении магистральных трубопроводов и ЛЭП (с учетом изменения ставки)</t>
  </si>
  <si>
    <t>5-НИО, 
стр. 1602</t>
  </si>
  <si>
    <r>
      <t>Сумма налога, исчисленная к уплате в бюджет по среднегодовой стоимости (без учета налога в отношении магистральных трубопроводов и ЛЭП)</t>
    </r>
    <r>
      <rPr>
        <i/>
        <sz val="14"/>
        <color theme="1"/>
        <rFont val="Times New Roman"/>
        <family val="1"/>
        <charset val="204"/>
      </rPr>
      <t/>
    </r>
  </si>
  <si>
    <r>
      <t xml:space="preserve">Сумма налога, дополнительно начисленная в связи с повышением ставки в отношении магистральных трубопроводов </t>
    </r>
    <r>
      <rPr>
        <i/>
        <sz val="14"/>
        <color theme="1"/>
        <rFont val="Times New Roman"/>
        <family val="1"/>
        <charset val="204"/>
      </rPr>
      <t xml:space="preserve">(Н </t>
    </r>
    <r>
      <rPr>
        <i/>
        <vertAlign val="subscript"/>
        <sz val="14"/>
        <color theme="1"/>
        <rFont val="Times New Roman"/>
        <family val="1"/>
        <charset val="204"/>
      </rPr>
      <t>мт.</t>
    </r>
    <r>
      <rPr>
        <i/>
        <sz val="14"/>
        <color theme="1"/>
        <rFont val="Times New Roman"/>
        <family val="1"/>
        <charset val="204"/>
      </rPr>
      <t>)</t>
    </r>
  </si>
  <si>
    <t>Сумма налога, исчисленного в отношении железнодорожных путей</t>
  </si>
  <si>
    <t>5-НИО, стр. 1603</t>
  </si>
  <si>
    <r>
      <t>Сумма налога, исчисленная к уплате в бюджет исходя из среднегодовой стоимости (без учета налога в отношении железнодорожных путей)</t>
    </r>
    <r>
      <rPr>
        <i/>
        <sz val="14"/>
        <color theme="1"/>
        <rFont val="Times New Roman"/>
        <family val="1"/>
        <charset val="204"/>
      </rPr>
      <t/>
    </r>
  </si>
  <si>
    <r>
      <t xml:space="preserve">Сумма налога, дополнительно начисленная в связи с повышением (понижением) ставки в отношении железнодрожных путей </t>
    </r>
    <r>
      <rPr>
        <i/>
        <sz val="14"/>
        <color theme="1"/>
        <rFont val="Times New Roman"/>
        <family val="1"/>
        <charset val="204"/>
      </rPr>
      <t xml:space="preserve">(Н </t>
    </r>
    <r>
      <rPr>
        <i/>
        <vertAlign val="subscript"/>
        <sz val="14"/>
        <color theme="1"/>
        <rFont val="Times New Roman"/>
        <family val="1"/>
        <charset val="204"/>
      </rPr>
      <t>жд.</t>
    </r>
    <r>
      <rPr>
        <i/>
        <sz val="14"/>
        <color theme="1"/>
        <rFont val="Times New Roman"/>
        <family val="1"/>
        <charset val="204"/>
      </rPr>
      <t>)</t>
    </r>
  </si>
  <si>
    <t>Сумма налога, исчисленная к уплате в бюджет, с учетом корректировки по магистральным трубопроводам и железнодорожным путям</t>
  </si>
  <si>
    <t>Коэффициент переходящих платежей</t>
  </si>
  <si>
    <t xml:space="preserve">Сумма начисленная </t>
  </si>
  <si>
    <t>1-НМ, 
стр.1570</t>
  </si>
  <si>
    <t>Приложение № 10
к Методике</t>
  </si>
  <si>
    <t>Транспортный налог с организаций</t>
  </si>
  <si>
    <t xml:space="preserve">Количество объектов транспортных средств по видам транспортных средств: </t>
  </si>
  <si>
    <t>5-ТН,
стр.1300</t>
  </si>
  <si>
    <t>Автомобили легковые с мощностью двигателя:</t>
  </si>
  <si>
    <t>5-ТН,
стр.1311</t>
  </si>
  <si>
    <t>до 100 л.с. (до 73,55 кВт) включительно</t>
  </si>
  <si>
    <t>5-ТН,
стр.1312</t>
  </si>
  <si>
    <t>свыше 100 л.с. до 150 л.с. (свыше 73,55 кВт до 110,33 кВт) включительно</t>
  </si>
  <si>
    <t>5-ТН,
стр.1313</t>
  </si>
  <si>
    <t>свыше 150 л.с. до 200 л.с. (свыше 110,33 кВт до 147,1 кВт) включительно</t>
  </si>
  <si>
    <t>5-ТН,
стр.1314</t>
  </si>
  <si>
    <t>свыше 200 л.с. до 250 л.с. (свыше 147,1 кВт до 183,9 кВт) включительно</t>
  </si>
  <si>
    <t>5-ТН,
стр.1315</t>
  </si>
  <si>
    <t>свыше 250 л.с. (свыше 183,9 кВт)</t>
  </si>
  <si>
    <t>5-ТН,
стр.1316</t>
  </si>
  <si>
    <t>Мотоциклы и мотороллеры с мощностью двигателя:</t>
  </si>
  <si>
    <t>5-ТН,
стр.1323</t>
  </si>
  <si>
    <t>до 20 л.с. (до 14,7 кВт) включительно</t>
  </si>
  <si>
    <t>5-ТН,
стр.1324</t>
  </si>
  <si>
    <t>свыше 20 л.с. до 35 л.с. (свыше 14,7 кВт до 25,74 кВт) включительно</t>
  </si>
  <si>
    <t>5-ТН,
стр.1325</t>
  </si>
  <si>
    <t>свыше 35 л.с. (свыше 25,74 кВт)</t>
  </si>
  <si>
    <t>5-ТН,
стр.1326</t>
  </si>
  <si>
    <t>Автобусы с мощностью двигателя:</t>
  </si>
  <si>
    <t>5-ТН,
стр.1327</t>
  </si>
  <si>
    <t>до 200 л.с. (до 147,1 кВт) включительно</t>
  </si>
  <si>
    <t>5-ТН,
стр.1328</t>
  </si>
  <si>
    <t>свыше 200 л.с. (свыше 147,1 кВт)</t>
  </si>
  <si>
    <t>5-ТН,
стр.1329</t>
  </si>
  <si>
    <t>Грузовые автомобили с мощностью двигателя:</t>
  </si>
  <si>
    <t>5-ТН,
стр.1330</t>
  </si>
  <si>
    <t>5-ТН,
стр.1331</t>
  </si>
  <si>
    <t>5-ТН,
стр.1332</t>
  </si>
  <si>
    <t>5-ТН,
стр.1333</t>
  </si>
  <si>
    <t>5-ТН,
стр.1334</t>
  </si>
  <si>
    <t>5-ТН,
стр.1335</t>
  </si>
  <si>
    <t>Другие самоходные транспортные средства, машины и механизмы на пневматическом и гусеничном ходу</t>
  </si>
  <si>
    <t>5-ТН,
стр.1336</t>
  </si>
  <si>
    <t xml:space="preserve">Снегоходы, мотосани с мощностью двигателя: </t>
  </si>
  <si>
    <t>5-ТН,
стр.1337</t>
  </si>
  <si>
    <t>до 50 л.с. (до 36,77 кВт) включительно</t>
  </si>
  <si>
    <t>5-ТН,
стр.1338</t>
  </si>
  <si>
    <t>свыше 50 л.с. (свыше 36,77 кВт)</t>
  </si>
  <si>
    <t>5-ТН,
стр.1339</t>
  </si>
  <si>
    <t xml:space="preserve">Катера, моторные лодки и другие водные транспортные средства с мощностью двигателя: </t>
  </si>
  <si>
    <t>5-ТН,
стр.1351</t>
  </si>
  <si>
    <t>5-ТН,
стр.1352</t>
  </si>
  <si>
    <t>свыше 100 л.с. (свыше 73,55 кВт)</t>
  </si>
  <si>
    <t>5-ТН,
стр.1353</t>
  </si>
  <si>
    <t xml:space="preserve">Яхты и другие парусно-моторные суда с мощностью двигателя: </t>
  </si>
  <si>
    <t>5-ТН,
стр.1354</t>
  </si>
  <si>
    <t>5-ТН,
стр.1355</t>
  </si>
  <si>
    <t>5-ТН,
стр.1356</t>
  </si>
  <si>
    <t xml:space="preserve">Гидроциклы с мощностью двигателя: </t>
  </si>
  <si>
    <t>5-ТН,
стр.1357</t>
  </si>
  <si>
    <t>5-ТН,
стр.1358</t>
  </si>
  <si>
    <t>5-ТН,
стр.1359</t>
  </si>
  <si>
    <t>Несамоходные (буксируемые) суда, для которых определяется валовая вместимость</t>
  </si>
  <si>
    <t>5-ТН,
стр.1360</t>
  </si>
  <si>
    <t>Иные водные транспортные средства</t>
  </si>
  <si>
    <t>5-ТН,
стр.1361</t>
  </si>
  <si>
    <t>Воздушные транспортные средства</t>
  </si>
  <si>
    <t>5-ТН,
стр.1370</t>
  </si>
  <si>
    <t>Средняя сумма налога, подлежащего уплате в бюджет на одно ТС</t>
  </si>
  <si>
    <t>Другие самоходные траснспортные средства, машины и механизмы на пневматическом и гусеничном ходу</t>
  </si>
  <si>
    <t>Сумма налога, подлежащего уплате в бюджет, в том числе по видам транспортных средств:</t>
  </si>
  <si>
    <t>5-ТН,
стр.1400</t>
  </si>
  <si>
    <t>5-ТН,
стр.1411</t>
  </si>
  <si>
    <t>5-ТН,
стр.1412</t>
  </si>
  <si>
    <t>5-ТН,
стр.1413</t>
  </si>
  <si>
    <t>5-ТН,
стр.1414</t>
  </si>
  <si>
    <t>5-ТН,
стр.1415</t>
  </si>
  <si>
    <t>5-ТН,
стр.1416</t>
  </si>
  <si>
    <t>5-ТН,
стр.1423</t>
  </si>
  <si>
    <t>5-ТН,
стр.1424</t>
  </si>
  <si>
    <t>5-ТН,
стр.1425</t>
  </si>
  <si>
    <t>5-ТН,
стр.1426</t>
  </si>
  <si>
    <t>5-ТН,
стр.1427</t>
  </si>
  <si>
    <t>5-ТН,
стр.1428</t>
  </si>
  <si>
    <t>5-ТН,
стр.1429</t>
  </si>
  <si>
    <t>5-ТН,
стр.1430</t>
  </si>
  <si>
    <t>5-ТН,
стр.1431</t>
  </si>
  <si>
    <t>5-ТН,
стр.1432</t>
  </si>
  <si>
    <t>5-ТН,
стр.1433</t>
  </si>
  <si>
    <t>5-ТН,
стр.1434</t>
  </si>
  <si>
    <t>5-ТН,
стр.1435</t>
  </si>
  <si>
    <t>5-ТН,
стр.1436</t>
  </si>
  <si>
    <t>5-ТН,
стр.1437</t>
  </si>
  <si>
    <t>5-ТН,
стр.1438</t>
  </si>
  <si>
    <t>5-ТН,
стр.1439</t>
  </si>
  <si>
    <t>5-ТН,
стр.1451</t>
  </si>
  <si>
    <t>5-ТН,
стр.1452</t>
  </si>
  <si>
    <t>5-ТН,
стр.1453</t>
  </si>
  <si>
    <t>5-ТН,
стр.1454</t>
  </si>
  <si>
    <t>5-ТН,
стр.1455</t>
  </si>
  <si>
    <t>5-ТН,
стр.1456</t>
  </si>
  <si>
    <t>5-ТН,
стр.1457</t>
  </si>
  <si>
    <t>5-ТН,
стр.1458</t>
  </si>
  <si>
    <t>5-ТН,
стр.1459</t>
  </si>
  <si>
    <t>5-ТН,
стр.1460</t>
  </si>
  <si>
    <t>5-ТН,
стр.1461</t>
  </si>
  <si>
    <t>5-ТН,
стр.1470</t>
  </si>
  <si>
    <t>Сумма налога, подлежащего уплате в бюджет</t>
  </si>
  <si>
    <t>Сумма транспортного налога начисленная</t>
  </si>
  <si>
    <t>1-НМ, 
стр.1595</t>
  </si>
  <si>
    <t>Коэффициент переходящих платежей, %</t>
  </si>
  <si>
    <t>Сумма транспортного налога</t>
  </si>
  <si>
    <t>Прогнозное количество транспортных средств ни при каких условиях не может содержать в себе дробь</t>
  </si>
  <si>
    <t>Приложение № 11
к Методике</t>
  </si>
  <si>
    <t>Транспортный налог с физических лиц</t>
  </si>
  <si>
    <t>Количество объектов транспортных средств по видам транспортных средств</t>
  </si>
  <si>
    <t>5-ТН,
стр.2300</t>
  </si>
  <si>
    <t>5-ТН,
стр.2311</t>
  </si>
  <si>
    <t>5-ТН,
стр.2312</t>
  </si>
  <si>
    <t>5-ТН,
стр.2313</t>
  </si>
  <si>
    <t>5-ТН,
стр.2314</t>
  </si>
  <si>
    <t>5-ТН,
стр.2315</t>
  </si>
  <si>
    <t>5-ТН,
стр.2316</t>
  </si>
  <si>
    <t>5-ТН,
стр.2323</t>
  </si>
  <si>
    <t>5-ТН,
стр.2324</t>
  </si>
  <si>
    <t>5-ТН,
стр.2325</t>
  </si>
  <si>
    <t>5-ТН,
стр.2326</t>
  </si>
  <si>
    <t>5-ТН,
стр.2327</t>
  </si>
  <si>
    <t>5-ТН,
стр.2328</t>
  </si>
  <si>
    <t>5-ТН,
стр.2329</t>
  </si>
  <si>
    <t>5-ТН,
стр.2330</t>
  </si>
  <si>
    <t>5-ТН,
стр.2331</t>
  </si>
  <si>
    <t>5-ТН,
стр.2332</t>
  </si>
  <si>
    <t>5-ТН,
стр.2333</t>
  </si>
  <si>
    <t>5-ТН,
стр.2334</t>
  </si>
  <si>
    <t>5-ТН,
стр.2335</t>
  </si>
  <si>
    <t>5-ТН,
стр.2336</t>
  </si>
  <si>
    <t>5-ТН,
стр.2337</t>
  </si>
  <si>
    <t>5-ТН,
стр.2338</t>
  </si>
  <si>
    <t>5-ТН,
стр.2339</t>
  </si>
  <si>
    <t>5-ТН,
стр.2351</t>
  </si>
  <si>
    <t>5-ТН,
стр.2352</t>
  </si>
  <si>
    <t>5-ТН,
стр.2353</t>
  </si>
  <si>
    <t>5-ТН,
стр.2354</t>
  </si>
  <si>
    <t>5-ТН,
стр.2355</t>
  </si>
  <si>
    <t>5-ТН,
стр.2356</t>
  </si>
  <si>
    <t>5-ТН,
стр.2357</t>
  </si>
  <si>
    <t>5-ТН,
стр.2358</t>
  </si>
  <si>
    <t>5-ТН,
стр.2359</t>
  </si>
  <si>
    <t>5-ТН,
стр.2360</t>
  </si>
  <si>
    <t>5-ТН,
стр.2361</t>
  </si>
  <si>
    <t>5-ТН,
стр.2370</t>
  </si>
  <si>
    <t>5-ТН,
стр.2400</t>
  </si>
  <si>
    <t>5-ТН,
стр.2411</t>
  </si>
  <si>
    <t>5-ТН,
стр.2412</t>
  </si>
  <si>
    <t>5-ТН,
стр.2413</t>
  </si>
  <si>
    <t>5-ТН,
стр.2414</t>
  </si>
  <si>
    <t>5-ТН,
стр.2415</t>
  </si>
  <si>
    <t>5-ТН,
стр.2416</t>
  </si>
  <si>
    <t>5-ТН,
стр.2423</t>
  </si>
  <si>
    <t>5-ТН,
стр.2424</t>
  </si>
  <si>
    <t>5-ТН,
стр.2425</t>
  </si>
  <si>
    <t>5-ТН,
стр.2426</t>
  </si>
  <si>
    <t>5-ТН,
стр.2427</t>
  </si>
  <si>
    <t>5-ТН,
стр.2428</t>
  </si>
  <si>
    <t>5-ТН,
стр.2429</t>
  </si>
  <si>
    <t>5-ТН,
стр.2430</t>
  </si>
  <si>
    <t>5-ТН,
стр.2431</t>
  </si>
  <si>
    <t>5-ТН,
стр.2432</t>
  </si>
  <si>
    <t>5-ТН,
стр.2433</t>
  </si>
  <si>
    <t>5-ТН,
стр.2434</t>
  </si>
  <si>
    <t>5-ТН,
стр.2435</t>
  </si>
  <si>
    <t>5-ТН,
стр.2436</t>
  </si>
  <si>
    <t>5-ТН,
стр.2437</t>
  </si>
  <si>
    <t>5-ТН,
стр.2438</t>
  </si>
  <si>
    <t>5-ТН,
стр.2439</t>
  </si>
  <si>
    <t>5-ТН,
стр.2451</t>
  </si>
  <si>
    <t>5-ТН,
стр.2452</t>
  </si>
  <si>
    <t>5-ТН,
стр.2453</t>
  </si>
  <si>
    <t>5-ТН,
стр.2454</t>
  </si>
  <si>
    <t>5-ТН,
стр.2455</t>
  </si>
  <si>
    <t>5-ТН,
стр.2456</t>
  </si>
  <si>
    <t>5-ТН,
стр.2457</t>
  </si>
  <si>
    <t>5-ТН,
стр.2458</t>
  </si>
  <si>
    <t>5-ТН,
стр.2459</t>
  </si>
  <si>
    <t>5-ТН,
стр.2460</t>
  </si>
  <si>
    <t>5-ТН,
стр.2461</t>
  </si>
  <si>
    <t>5-ТН,
стр.2470</t>
  </si>
  <si>
    <t>Сумма налога, подлежащего уплате в бюджет, в том числе по видам транспортных средств</t>
  </si>
  <si>
    <t>1-НМ, 
стр.1600</t>
  </si>
  <si>
    <t>Приложение № 12
к Методике</t>
  </si>
  <si>
    <t xml:space="preserve">Налог на игорный бизнес </t>
  </si>
  <si>
    <t>Количество объектов, подлежавших налогообложению по 5-ИБ, ед.</t>
  </si>
  <si>
    <t>Сумма исчисленного налога по 5-ИБ, тыс.руб</t>
  </si>
  <si>
    <t>Среднесложившаяся налоговая ставка за месяц, руб.</t>
  </si>
  <si>
    <t>Сумма по источнику по 1-НМ, тыс.руб., в т.ч.</t>
  </si>
  <si>
    <r>
      <t xml:space="preserve">январь </t>
    </r>
    <r>
      <rPr>
        <i/>
        <sz val="11"/>
        <rFont val="Times New Roman"/>
        <family val="1"/>
        <charset val="204"/>
      </rPr>
      <t>(в т.ч. текущего года)</t>
    </r>
  </si>
  <si>
    <t>февраль - декабрь</t>
  </si>
  <si>
    <t>Приложение № 13
к Методике</t>
  </si>
  <si>
    <t>Земельный налог с организаций</t>
  </si>
  <si>
    <t>Налоговая база (кадастровая стоимость с учетом льгот) с применением коэффициента экстраполяции</t>
  </si>
  <si>
    <t>5-МН, 
стр.1500</t>
  </si>
  <si>
    <t>Средняя ставка налога</t>
  </si>
  <si>
    <t>5-МН, 
стр.1600</t>
  </si>
  <si>
    <t>Сумма начисленная</t>
  </si>
  <si>
    <t>1-НМ, 
стр. 1631</t>
  </si>
  <si>
    <t>Приложение № 14
к Методике</t>
  </si>
  <si>
    <t>Земельный налог с физических лиц</t>
  </si>
  <si>
    <t>Наименование показателя *</t>
  </si>
  <si>
    <t>Налоговая база (кадастровая стоимость) с применением коэффициента экстраполяции</t>
  </si>
  <si>
    <t>5-МН, 
стр.2400</t>
  </si>
  <si>
    <t>5-МН, 
стр.2500</t>
  </si>
  <si>
    <t>Сумма налога, подлежащая уплате в бюджет (с учетом коэффициента собираемости)</t>
  </si>
  <si>
    <t>Сумма земельного налога c учетом коэффициента 1.1*</t>
  </si>
  <si>
    <t>1-НМ, 
стр. 1639</t>
  </si>
  <si>
    <t>* В случае если сумма налога, исчисленная в отношении земельного участка, превышает сумму налога, исчисленную в отношении этого земельного участка за предыдущий налоговый период с учетом коэффициента 1,1, сумма налога подлежит уплате налогоплательщиками - физическими лицами в размере, равном сумме налога, исчисленной в соответствии с настоящей статьей за предыдущий налоговый период с учетом коэффициента 1,1</t>
  </si>
  <si>
    <t xml:space="preserve"> </t>
  </si>
  <si>
    <t>Приложение № 15
к Методике</t>
  </si>
  <si>
    <t>Налог на добычу полезных ископаемых</t>
  </si>
  <si>
    <t>Стоимость добытого полезного ископаемого (общераспространенные полезные ископаемые), тыс.руб., в т.ч.</t>
  </si>
  <si>
    <t>Карбонатные породы для металлургии, тыс.руб.</t>
  </si>
  <si>
    <t>Прочие полезные ископаемые (в основном, неметаллическое сырье, используемое в строительной индустрии), тыс.руб.</t>
  </si>
  <si>
    <t>Сумма налога, подлежащая уплате в бюджет, тыс.руб.</t>
  </si>
  <si>
    <t>Рентный коэффициент</t>
  </si>
  <si>
    <t>Приложение № 16.1
к Методике</t>
  </si>
  <si>
    <t xml:space="preserve">Сбор за пользование объектами животного мира </t>
  </si>
  <si>
    <t>Количество полученных разрешений, ед.</t>
  </si>
  <si>
    <t>Юридические лица</t>
  </si>
  <si>
    <t>Физические лица, кроме индивидуальных предпринимателей</t>
  </si>
  <si>
    <t>Сумма сбора, подлежащая уплате в бюджет без учета льгот</t>
  </si>
  <si>
    <t>Сумма сбора, подлежащая уплате в бюджет</t>
  </si>
  <si>
    <t>Сумма сбора, не поступившая в бюджет в связи с предоставлением льгот по сбору</t>
  </si>
  <si>
    <t>Средняя налоговая ставка в целом по региону без учета льгот, руб.</t>
  </si>
  <si>
    <t>Сумма льгот по сбору</t>
  </si>
  <si>
    <t>Приложение № 16.2
к Методике</t>
  </si>
  <si>
    <t>Сборы за пользование объектами водных биологических ресурсов</t>
  </si>
  <si>
    <t>Количество полученных разрешений (всего), ед.</t>
  </si>
  <si>
    <t>Общая сумма сбора, подлежащая уплате в бюджет</t>
  </si>
  <si>
    <t>в т.ч. конолидированный бюджет субъекта РФ</t>
  </si>
  <si>
    <t>182 1 07 04020 01 0000 110</t>
  </si>
  <si>
    <t>Сумма разового и регулярных взносов</t>
  </si>
  <si>
    <t>Сумма единовременного взноса</t>
  </si>
  <si>
    <t>Средняя налоговая ставка в целом по региону, руб.</t>
  </si>
  <si>
    <t>Выпадающие доходы (сумма сбора, не поступившая в бюджет в связи с предоставлением льгот по сбору)</t>
  </si>
  <si>
    <t>Отсчисления в бюджет субъекта РФ</t>
  </si>
  <si>
    <t>182 1 07 04030 01 0000 110</t>
  </si>
  <si>
    <t>Приложение № 17
к Методике</t>
  </si>
  <si>
    <t>Государственная пошлина</t>
  </si>
  <si>
    <t>182 1 08 03010 01 0000 110</t>
  </si>
  <si>
    <t>Количество государственных пошлин, ед.</t>
  </si>
  <si>
    <t>Средний размер государственной пошлины, руб</t>
  </si>
  <si>
    <t>Изменения в законодательстве</t>
  </si>
  <si>
    <t>Выпадающие доходы (возвраты государственной пошлины)</t>
  </si>
  <si>
    <t>Разовые поступления государственной пошлины (суммы, превышающие средний показатель)</t>
  </si>
  <si>
    <t>Сумма по КБК, тыс.руб.</t>
  </si>
  <si>
    <t>182 1 08 07010 01 0000 110</t>
  </si>
  <si>
    <t xml:space="preserve">182 1 08 07310 01 0000 110 </t>
  </si>
  <si>
    <t>Размер государственной пошлины, руб*</t>
  </si>
  <si>
    <t>* С 1 января 2015 г. размер государственной пошлины за повторную выдачу свидетельства о постановке на учет в налоговом органе составляет 300 руб. (пп. 132 п. 1 ст. 333.33 НК РФ)</t>
  </si>
  <si>
    <t>Приложение № 18
к Методике</t>
  </si>
  <si>
    <t>Доходы от оказания платных услуг (работ) и компенсации затрат государства</t>
  </si>
  <si>
    <t>182 1 13 01020 01 0000 130</t>
  </si>
  <si>
    <t>Количество обращений за предоставлением сведений и документов, содержащихся в ЕГРЮЛ и ЕГРИП</t>
  </si>
  <si>
    <t>Средний размер платы за предоставление сведений и документов, руб</t>
  </si>
  <si>
    <t>Разовые поступления (суммы, превышающие средний показатель)</t>
  </si>
  <si>
    <t>182 1 13 01190 01 0000 130</t>
  </si>
  <si>
    <t>Количество обращений за информацией из реестра дисквалифицированных лиц, ед.</t>
  </si>
  <si>
    <t>Размер платы за предоставление информации, руб*</t>
  </si>
  <si>
    <t>* Постановление Правительства Российской Федерации от 03.07.2014 № 615</t>
  </si>
  <si>
    <t>Приложение № 19
к Методике</t>
  </si>
  <si>
    <t>Прогноз</t>
  </si>
  <si>
    <t>поступлений в Консолидированный бюджет города Севастополя</t>
  </si>
  <si>
    <t>УФНС России по г. Севастополю</t>
  </si>
  <si>
    <t>Наименование источника доходов</t>
  </si>
  <si>
    <t>КБК</t>
  </si>
  <si>
    <t>Факт
предыдущего года</t>
  </si>
  <si>
    <t>Кассовый план на текущий год*</t>
  </si>
  <si>
    <t>Прогноз 
на текущий год</t>
  </si>
  <si>
    <t>Прогноз исп-я КП</t>
  </si>
  <si>
    <t>Темп роста к факту предыдущего года, %</t>
  </si>
  <si>
    <t>Прогноз 
на очередной финансовый год</t>
  </si>
  <si>
    <t>Темп роста, %</t>
  </si>
  <si>
    <t>Прогноз 
первый год планируемого периода</t>
  </si>
  <si>
    <t>Прогноз 
второй год планируемого периода</t>
  </si>
  <si>
    <t>+,-</t>
  </si>
  <si>
    <t>%</t>
  </si>
  <si>
    <t>Бюджет субъекта РФ</t>
  </si>
  <si>
    <t>Налог на прибыль организаций</t>
  </si>
  <si>
    <t xml:space="preserve">182 1 01 01012 02 0000 110 </t>
  </si>
  <si>
    <t>НДФЛ с доходов, источником которых является налоговый агент</t>
  </si>
  <si>
    <t xml:space="preserve">НДФЛ с доходов, полученных от осуществления деятельности ИП </t>
  </si>
  <si>
    <t>НДФЛ с доходов, полученых в соответствии со ст. 228 НК РФ</t>
  </si>
  <si>
    <t>НДФЛ в виде фиксированных авансовых платежей с доходов, полученных иностранными гражданами</t>
  </si>
  <si>
    <t>НДФЛ в части  суммы налога, превышающей 
650 000 рублей, относящейся к части налоговой базы, превышающей 5 000 000 рублей</t>
  </si>
  <si>
    <t>Акцизы</t>
  </si>
  <si>
    <t>Акцизы на виноматериалы и сусло, кроме производимых из подакцизного винограда</t>
  </si>
  <si>
    <t>182 1 03 02021 01 0000 110</t>
  </si>
  <si>
    <t>Акцизы на виноматериалы и сусло из подакцизного винограда</t>
  </si>
  <si>
    <t>182 1 03 02022 01 0000 110</t>
  </si>
  <si>
    <t>Акцизы на вина, фруктовые вина, игристые вина (шампанские), винные напитки, кроме производимых из подакцизного винограда</t>
  </si>
  <si>
    <t>182 1 03 02090 01 0000 110</t>
  </si>
  <si>
    <t>Акцизы на вина, фруктовые вина, игристые вина (шампанские), винные напитки, из подакцизного винограда</t>
  </si>
  <si>
    <t>182 1 03 02091 01 0000 110</t>
  </si>
  <si>
    <t>Акцизы на пиво</t>
  </si>
  <si>
    <t>182 1 03 02100 01 0000 110</t>
  </si>
  <si>
    <t>Акцизы на средние дистилляты</t>
  </si>
  <si>
    <t>182 1 03 02330 01 0000 110</t>
  </si>
  <si>
    <t>В качестве объекта налогообложения доходы</t>
  </si>
  <si>
    <t>182 1 05 01010 01 0000 110</t>
  </si>
  <si>
    <t>В качестве объекта налогообложения доходы, уменьшенные на величину расходов</t>
  </si>
  <si>
    <t>182 1 05 01020 01 0000 110</t>
  </si>
  <si>
    <t>Единый налог на вмененный доход для отдельных видов деятельности</t>
  </si>
  <si>
    <t>182 1 05 02000 01 0000 110</t>
  </si>
  <si>
    <t>182 1 05 03000 01 0000 110</t>
  </si>
  <si>
    <t>Налог, взымаемый в связи с применением патентной системы налогообложения</t>
  </si>
  <si>
    <t>182 1 05 04000 02 0000 110</t>
  </si>
  <si>
    <t>Налог на профессиональный доход</t>
  </si>
  <si>
    <t>182 1 05 06000 01 0000 110</t>
  </si>
  <si>
    <t>182 1 06 01000 02 0000 110</t>
  </si>
  <si>
    <t>Налог на имущество организаций</t>
  </si>
  <si>
    <t>182 1 06 02000 02 0000 110</t>
  </si>
  <si>
    <t>Транспортный налог</t>
  </si>
  <si>
    <t>Организации</t>
  </si>
  <si>
    <t>182 1 06 04011 02 0000 110</t>
  </si>
  <si>
    <t>Физические лица</t>
  </si>
  <si>
    <t>182 1 06 04012 02 0000 110</t>
  </si>
  <si>
    <t>Налог на игорный бизнес, зачисляемый в бюджеты субъектов Российской Федерации</t>
  </si>
  <si>
    <t>182 1 06 05000 02 0000 110</t>
  </si>
  <si>
    <t>Земельный налог</t>
  </si>
  <si>
    <t>182 1 06 06030 00 0000 110</t>
  </si>
  <si>
    <t>182 1 06 06040 00 0000 110</t>
  </si>
  <si>
    <t>182 1 07 01020 01 0000 110</t>
  </si>
  <si>
    <t>Сбор за пользование объектами животного мира</t>
  </si>
  <si>
    <t>182 1 07 04010 01 0000 110</t>
  </si>
  <si>
    <t>Сбор за пользование объектами водных биологических ресурсов</t>
  </si>
  <si>
    <t>Исключая внутренние водные объекты</t>
  </si>
  <si>
    <t>По внутренним водным объектам</t>
  </si>
  <si>
    <t xml:space="preserve">182 1 08 03010 01 0000 110
182 1 08 07010 01 0000 110
182 1 08 07310 01 0000 110 </t>
  </si>
  <si>
    <t>182 1 13 01020 01 0000 130
182 1 13 01190 01 0000 130</t>
  </si>
  <si>
    <t xml:space="preserve">Штрафы, санкции, возмещение ущерба </t>
  </si>
  <si>
    <t>182 1 16 10122 01 0001 140
182 1 16 10123 01 0031 140
182 1 16 10129 01 0000 140</t>
  </si>
  <si>
    <t>* С учетом кассового плана по муниципальным округам</t>
  </si>
  <si>
    <t>Сумма налога, исчисленного налоговым органом</t>
  </si>
  <si>
    <t>Сумма налогового вычета</t>
  </si>
  <si>
    <t>Сумма начисленная по 1-НМ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</si>
</sst>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.0%"/>
    <numFmt numFmtId="165" formatCode="#,##0_ ;\-#,##0\ "/>
    <numFmt numFmtId="166" formatCode="0.0"/>
    <numFmt numFmtId="167" formatCode="#,##0.0"/>
    <numFmt numFmtId="168" formatCode="#,##0.00\ &quot;₽&quot;"/>
    <numFmt numFmtId="169" formatCode="0.0000%"/>
  </numFmts>
  <fonts count="5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i/>
      <vertAlign val="subscript"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9"/>
      <color theme="0" tint="-0.499984740745262"/>
      <name val="Times New Roman"/>
      <family val="1"/>
      <charset val="204"/>
    </font>
    <font>
      <i/>
      <sz val="9"/>
      <color theme="0" tint="-0.49998474074526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0" fillId="0" borderId="0"/>
    <xf numFmtId="0" fontId="10" fillId="0" borderId="0"/>
    <xf numFmtId="9" fontId="11" fillId="0" borderId="0" applyFont="0" applyFill="0" applyBorder="0" applyAlignment="0" applyProtection="0"/>
    <xf numFmtId="0" fontId="11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69">
    <xf numFmtId="0" fontId="0" fillId="0" borderId="0" xfId="0"/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 indent="1"/>
    </xf>
    <xf numFmtId="9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 indent="2"/>
    </xf>
    <xf numFmtId="0" fontId="12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164" fontId="8" fillId="3" borderId="1" xfId="1" applyNumberFormat="1" applyFont="1" applyFill="1" applyBorder="1" applyAlignment="1">
      <alignment horizontal="center" vertical="center" wrapText="1"/>
    </xf>
    <xf numFmtId="164" fontId="8" fillId="0" borderId="1" xfId="7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vertical="center" wrapText="1"/>
    </xf>
    <xf numFmtId="3" fontId="4" fillId="2" borderId="3" xfId="0" applyNumberFormat="1" applyFont="1" applyFill="1" applyBorder="1" applyAlignment="1">
      <alignment vertical="center" wrapText="1"/>
    </xf>
    <xf numFmtId="3" fontId="4" fillId="2" borderId="4" xfId="0" applyNumberFormat="1" applyFont="1" applyFill="1" applyBorder="1" applyAlignment="1">
      <alignment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>
      <alignment horizontal="center" vertical="center" wrapText="1"/>
    </xf>
    <xf numFmtId="0" fontId="1" fillId="0" borderId="0" xfId="13"/>
    <xf numFmtId="0" fontId="14" fillId="0" borderId="0" xfId="13" applyFont="1" applyFill="1" applyBorder="1" applyAlignment="1">
      <alignment vertical="center" wrapText="1"/>
    </xf>
    <xf numFmtId="0" fontId="15" fillId="0" borderId="0" xfId="13" applyFont="1" applyFill="1" applyBorder="1" applyAlignment="1">
      <alignment horizontal="center" vertical="center" wrapText="1"/>
    </xf>
    <xf numFmtId="0" fontId="16" fillId="0" borderId="0" xfId="13" applyFont="1" applyFill="1" applyBorder="1" applyAlignment="1">
      <alignment horizontal="right" vertical="center"/>
    </xf>
    <xf numFmtId="0" fontId="7" fillId="0" borderId="1" xfId="13" applyFont="1" applyFill="1" applyBorder="1" applyAlignment="1">
      <alignment horizontal="center" vertical="center" wrapText="1"/>
    </xf>
    <xf numFmtId="0" fontId="13" fillId="0" borderId="1" xfId="13" applyFont="1" applyFill="1" applyBorder="1" applyAlignment="1">
      <alignment vertical="center" wrapText="1"/>
    </xf>
    <xf numFmtId="3" fontId="13" fillId="0" borderId="1" xfId="2" applyNumberFormat="1" applyFont="1" applyFill="1" applyBorder="1" applyAlignment="1">
      <alignment horizontal="center" vertical="center" wrapText="1"/>
    </xf>
    <xf numFmtId="0" fontId="17" fillId="0" borderId="1" xfId="13" applyFont="1" applyFill="1" applyBorder="1" applyAlignment="1">
      <alignment vertical="center" wrapText="1"/>
    </xf>
    <xf numFmtId="164" fontId="13" fillId="0" borderId="1" xfId="14" applyNumberFormat="1" applyFont="1" applyFill="1" applyBorder="1" applyAlignment="1">
      <alignment vertical="center" wrapText="1"/>
    </xf>
    <xf numFmtId="0" fontId="18" fillId="0" borderId="0" xfId="13" applyFont="1" applyFill="1" applyBorder="1" applyAlignment="1">
      <alignment vertical="center"/>
    </xf>
    <xf numFmtId="0" fontId="13" fillId="0" borderId="0" xfId="13" applyFont="1" applyFill="1" applyBorder="1" applyAlignment="1">
      <alignment vertical="center" wrapText="1"/>
    </xf>
    <xf numFmtId="0" fontId="12" fillId="0" borderId="1" xfId="13" applyFont="1" applyFill="1" applyBorder="1" applyAlignment="1">
      <alignment horizontal="center" vertical="center" wrapText="1"/>
    </xf>
    <xf numFmtId="0" fontId="19" fillId="0" borderId="1" xfId="13" applyFont="1" applyBorder="1" applyAlignment="1">
      <alignment vertical="center" wrapText="1"/>
    </xf>
    <xf numFmtId="3" fontId="4" fillId="0" borderId="1" xfId="13" applyNumberFormat="1" applyFont="1" applyFill="1" applyBorder="1" applyAlignment="1">
      <alignment horizontal="center" vertical="center"/>
    </xf>
    <xf numFmtId="164" fontId="4" fillId="0" borderId="1" xfId="14" applyNumberFormat="1" applyFont="1" applyFill="1" applyBorder="1" applyAlignment="1">
      <alignment horizontal="center" vertical="center"/>
    </xf>
    <xf numFmtId="0" fontId="19" fillId="0" borderId="1" xfId="13" applyFont="1" applyBorder="1" applyAlignment="1">
      <alignment horizontal="left" vertical="center" wrapText="1" indent="1"/>
    </xf>
    <xf numFmtId="3" fontId="4" fillId="0" borderId="1" xfId="13" applyNumberFormat="1" applyFont="1" applyFill="1" applyBorder="1" applyAlignment="1">
      <alignment horizontal="center" vertical="center" wrapText="1"/>
    </xf>
    <xf numFmtId="164" fontId="20" fillId="0" borderId="1" xfId="14" applyNumberFormat="1" applyFont="1" applyBorder="1" applyAlignment="1">
      <alignment horizontal="center" vertical="center" wrapText="1"/>
    </xf>
    <xf numFmtId="164" fontId="4" fillId="0" borderId="1" xfId="13" applyNumberFormat="1" applyFont="1" applyFill="1" applyBorder="1" applyAlignment="1">
      <alignment horizontal="center" vertical="center"/>
    </xf>
    <xf numFmtId="0" fontId="8" fillId="3" borderId="1" xfId="13" applyFont="1" applyFill="1" applyBorder="1" applyAlignment="1">
      <alignment vertical="center" wrapText="1"/>
    </xf>
    <xf numFmtId="164" fontId="4" fillId="3" borderId="1" xfId="13" applyNumberFormat="1" applyFont="1" applyFill="1" applyBorder="1" applyAlignment="1">
      <alignment horizontal="center" vertical="center"/>
    </xf>
    <xf numFmtId="164" fontId="4" fillId="3" borderId="1" xfId="14" applyNumberFormat="1" applyFont="1" applyFill="1" applyBorder="1" applyAlignment="1">
      <alignment horizontal="center" vertical="center" wrapText="1"/>
    </xf>
    <xf numFmtId="164" fontId="4" fillId="3" borderId="1" xfId="14" applyNumberFormat="1" applyFont="1" applyFill="1" applyBorder="1" applyAlignment="1">
      <alignment horizontal="center" vertical="center"/>
    </xf>
    <xf numFmtId="0" fontId="7" fillId="4" borderId="1" xfId="13" applyFont="1" applyFill="1" applyBorder="1" applyAlignment="1">
      <alignment vertical="center" wrapText="1"/>
    </xf>
    <xf numFmtId="3" fontId="7" fillId="4" borderId="1" xfId="13" applyNumberFormat="1" applyFont="1" applyFill="1" applyBorder="1" applyAlignment="1">
      <alignment horizontal="center" vertical="center"/>
    </xf>
    <xf numFmtId="164" fontId="7" fillId="4" borderId="1" xfId="14" applyNumberFormat="1" applyFont="1" applyFill="1" applyBorder="1" applyAlignment="1">
      <alignment horizontal="center" vertical="center"/>
    </xf>
    <xf numFmtId="3" fontId="21" fillId="4" borderId="1" xfId="13" applyNumberFormat="1" applyFont="1" applyFill="1" applyBorder="1" applyAlignment="1">
      <alignment horizontal="center" vertical="center"/>
    </xf>
    <xf numFmtId="0" fontId="22" fillId="0" borderId="0" xfId="13" applyFont="1" applyFill="1" applyBorder="1" applyAlignment="1">
      <alignment vertical="center"/>
    </xf>
    <xf numFmtId="0" fontId="13" fillId="0" borderId="0" xfId="13" applyFont="1" applyFill="1" applyBorder="1" applyAlignment="1">
      <alignment vertical="center"/>
    </xf>
    <xf numFmtId="0" fontId="23" fillId="0" borderId="0" xfId="13" applyFont="1" applyFill="1" applyBorder="1" applyAlignment="1">
      <alignment vertical="center"/>
    </xf>
    <xf numFmtId="0" fontId="7" fillId="0" borderId="5" xfId="13" applyFont="1" applyFill="1" applyBorder="1" applyAlignment="1">
      <alignment horizontal="center" vertical="center" wrapText="1"/>
    </xf>
    <xf numFmtId="3" fontId="20" fillId="0" borderId="1" xfId="13" applyNumberFormat="1" applyFont="1" applyFill="1" applyBorder="1" applyAlignment="1">
      <alignment horizontal="center" vertical="center" wrapText="1"/>
    </xf>
    <xf numFmtId="164" fontId="20" fillId="0" borderId="1" xfId="14" applyNumberFormat="1" applyFont="1" applyFill="1" applyBorder="1" applyAlignment="1">
      <alignment horizontal="center" vertical="center" wrapText="1"/>
    </xf>
    <xf numFmtId="0" fontId="8" fillId="3" borderId="6" xfId="13" applyFont="1" applyFill="1" applyBorder="1" applyAlignment="1">
      <alignment vertical="center" wrapText="1"/>
    </xf>
    <xf numFmtId="164" fontId="20" fillId="3" borderId="1" xfId="14" applyNumberFormat="1" applyFont="1" applyFill="1" applyBorder="1" applyAlignment="1">
      <alignment horizontal="center" vertical="center" wrapText="1"/>
    </xf>
    <xf numFmtId="164" fontId="20" fillId="3" borderId="2" xfId="14" applyNumberFormat="1" applyFont="1" applyFill="1" applyBorder="1" applyAlignment="1">
      <alignment horizontal="center" vertical="center" wrapText="1"/>
    </xf>
    <xf numFmtId="0" fontId="4" fillId="0" borderId="6" xfId="13" applyFont="1" applyFill="1" applyBorder="1" applyAlignment="1">
      <alignment vertical="center" wrapText="1"/>
    </xf>
    <xf numFmtId="0" fontId="19" fillId="0" borderId="6" xfId="13" applyFont="1" applyBorder="1" applyAlignment="1">
      <alignment vertical="center" wrapText="1"/>
    </xf>
    <xf numFmtId="3" fontId="4" fillId="0" borderId="2" xfId="13" applyNumberFormat="1" applyFont="1" applyFill="1" applyBorder="1" applyAlignment="1">
      <alignment horizontal="center" vertical="center" wrapText="1"/>
    </xf>
    <xf numFmtId="0" fontId="19" fillId="0" borderId="6" xfId="13" applyFont="1" applyBorder="1" applyAlignment="1">
      <alignment horizontal="left" vertical="center" wrapText="1" indent="1"/>
    </xf>
    <xf numFmtId="0" fontId="4" fillId="0" borderId="1" xfId="13" applyFont="1" applyFill="1" applyBorder="1" applyAlignment="1">
      <alignment horizontal="center" vertical="center" wrapText="1"/>
    </xf>
    <xf numFmtId="0" fontId="4" fillId="0" borderId="2" xfId="13" applyFont="1" applyFill="1" applyBorder="1" applyAlignment="1">
      <alignment horizontal="center" vertical="center" wrapText="1"/>
    </xf>
    <xf numFmtId="0" fontId="4" fillId="5" borderId="1" xfId="13" applyFont="1" applyFill="1" applyBorder="1" applyAlignment="1">
      <alignment vertical="center" wrapText="1"/>
    </xf>
    <xf numFmtId="3" fontId="4" fillId="5" borderId="1" xfId="13" applyNumberFormat="1" applyFont="1" applyFill="1" applyBorder="1" applyAlignment="1">
      <alignment horizontal="center" vertical="center"/>
    </xf>
    <xf numFmtId="164" fontId="4" fillId="5" borderId="1" xfId="13" applyNumberFormat="1" applyFont="1" applyFill="1" applyBorder="1" applyAlignment="1">
      <alignment horizontal="center" vertical="center"/>
    </xf>
    <xf numFmtId="164" fontId="4" fillId="5" borderId="1" xfId="14" applyNumberFormat="1" applyFont="1" applyFill="1" applyBorder="1" applyAlignment="1">
      <alignment horizontal="center" vertical="center"/>
    </xf>
    <xf numFmtId="3" fontId="16" fillId="5" borderId="1" xfId="13" applyNumberFormat="1" applyFont="1" applyFill="1" applyBorder="1" applyAlignment="1">
      <alignment horizontal="center" vertical="center"/>
    </xf>
    <xf numFmtId="164" fontId="7" fillId="4" borderId="1" xfId="13" applyNumberFormat="1" applyFont="1" applyFill="1" applyBorder="1" applyAlignment="1">
      <alignment horizontal="center" vertical="center"/>
    </xf>
    <xf numFmtId="0" fontId="4" fillId="0" borderId="1" xfId="13" applyFont="1" applyFill="1" applyBorder="1" applyAlignment="1">
      <alignment vertical="center" wrapText="1"/>
    </xf>
    <xf numFmtId="164" fontId="16" fillId="0" borderId="1" xfId="14" applyNumberFormat="1" applyFont="1" applyFill="1" applyBorder="1" applyAlignment="1">
      <alignment horizontal="center" vertical="center"/>
    </xf>
    <xf numFmtId="9" fontId="13" fillId="0" borderId="0" xfId="14" applyFont="1" applyFill="1" applyBorder="1" applyAlignment="1">
      <alignment vertical="center"/>
    </xf>
    <xf numFmtId="0" fontId="19" fillId="0" borderId="0" xfId="13" applyFont="1" applyAlignment="1">
      <alignment vertical="center" wrapText="1"/>
    </xf>
    <xf numFmtId="0" fontId="20" fillId="0" borderId="0" xfId="13" applyNumberFormat="1" applyFont="1" applyFill="1" applyAlignment="1">
      <alignment vertical="center" wrapText="1"/>
    </xf>
    <xf numFmtId="0" fontId="19" fillId="0" borderId="0" xfId="13" applyFont="1" applyFill="1" applyAlignment="1">
      <alignment vertical="center" wrapText="1"/>
    </xf>
    <xf numFmtId="0" fontId="13" fillId="0" borderId="0" xfId="13" applyFont="1" applyFill="1" applyAlignment="1">
      <alignment vertical="center" wrapText="1"/>
    </xf>
    <xf numFmtId="0" fontId="24" fillId="0" borderId="0" xfId="13" applyFont="1" applyAlignment="1">
      <alignment horizontal="center" vertical="center" wrapText="1"/>
    </xf>
    <xf numFmtId="165" fontId="7" fillId="4" borderId="1" xfId="15" applyNumberFormat="1" applyFont="1" applyFill="1" applyBorder="1" applyAlignment="1">
      <alignment horizontal="center" vertical="center" wrapText="1"/>
    </xf>
    <xf numFmtId="164" fontId="7" fillId="4" borderId="1" xfId="14" applyNumberFormat="1" applyFont="1" applyFill="1" applyBorder="1" applyAlignment="1">
      <alignment horizontal="center" vertical="center" wrapText="1"/>
    </xf>
    <xf numFmtId="0" fontId="24" fillId="0" borderId="0" xfId="13" applyFont="1" applyAlignment="1">
      <alignment vertical="center" wrapText="1"/>
    </xf>
    <xf numFmtId="0" fontId="4" fillId="3" borderId="1" xfId="13" applyFont="1" applyFill="1" applyBorder="1" applyAlignment="1">
      <alignment vertical="center" wrapText="1"/>
    </xf>
    <xf numFmtId="166" fontId="4" fillId="3" borderId="1" xfId="13" applyNumberFormat="1" applyFont="1" applyFill="1" applyBorder="1" applyAlignment="1">
      <alignment horizontal="center" vertical="center" wrapText="1"/>
    </xf>
    <xf numFmtId="165" fontId="4" fillId="0" borderId="1" xfId="15" applyNumberFormat="1" applyFont="1" applyFill="1" applyBorder="1" applyAlignment="1">
      <alignment horizontal="center" vertical="center" wrapText="1"/>
    </xf>
    <xf numFmtId="164" fontId="4" fillId="0" borderId="1" xfId="14" applyNumberFormat="1" applyFont="1" applyFill="1" applyBorder="1" applyAlignment="1">
      <alignment horizontal="center" vertical="center" wrapText="1"/>
    </xf>
    <xf numFmtId="166" fontId="4" fillId="0" borderId="1" xfId="13" applyNumberFormat="1" applyFont="1" applyFill="1" applyBorder="1" applyAlignment="1">
      <alignment horizontal="center" vertical="center" wrapText="1"/>
    </xf>
    <xf numFmtId="164" fontId="4" fillId="0" borderId="7" xfId="14" applyNumberFormat="1" applyFont="1" applyFill="1" applyBorder="1" applyAlignment="1">
      <alignment horizontal="center" vertical="center" wrapText="1"/>
    </xf>
    <xf numFmtId="164" fontId="4" fillId="3" borderId="7" xfId="13" applyNumberFormat="1" applyFont="1" applyFill="1" applyBorder="1" applyAlignment="1">
      <alignment horizontal="center" vertical="center"/>
    </xf>
    <xf numFmtId="0" fontId="8" fillId="0" borderId="6" xfId="13" applyFont="1" applyFill="1" applyBorder="1" applyAlignment="1">
      <alignment vertical="center" wrapText="1"/>
    </xf>
    <xf numFmtId="9" fontId="4" fillId="0" borderId="1" xfId="13" applyNumberFormat="1" applyFont="1" applyFill="1" applyBorder="1" applyAlignment="1">
      <alignment horizontal="center" vertical="center"/>
    </xf>
    <xf numFmtId="9" fontId="4" fillId="0" borderId="2" xfId="13" applyNumberFormat="1" applyFont="1" applyFill="1" applyBorder="1" applyAlignment="1">
      <alignment horizontal="center" vertical="center"/>
    </xf>
    <xf numFmtId="164" fontId="4" fillId="0" borderId="7" xfId="13" applyNumberFormat="1" applyFont="1" applyFill="1" applyBorder="1" applyAlignment="1">
      <alignment horizontal="center" vertical="center"/>
    </xf>
    <xf numFmtId="0" fontId="7" fillId="0" borderId="2" xfId="13" applyFont="1" applyFill="1" applyBorder="1" applyAlignment="1">
      <alignment horizontal="center" vertical="center" wrapText="1"/>
    </xf>
    <xf numFmtId="0" fontId="19" fillId="0" borderId="8" xfId="13" applyFont="1" applyBorder="1" applyAlignment="1">
      <alignment horizontal="left" vertical="center" wrapText="1" indent="1"/>
    </xf>
    <xf numFmtId="0" fontId="7" fillId="0" borderId="9" xfId="13" applyFont="1" applyFill="1" applyBorder="1" applyAlignment="1">
      <alignment horizontal="center" vertical="center" wrapText="1"/>
    </xf>
    <xf numFmtId="0" fontId="7" fillId="0" borderId="6" xfId="13" applyFont="1" applyFill="1" applyBorder="1" applyAlignment="1">
      <alignment vertical="center" wrapText="1"/>
    </xf>
    <xf numFmtId="164" fontId="7" fillId="0" borderId="5" xfId="13" applyNumberFormat="1" applyFont="1" applyFill="1" applyBorder="1" applyAlignment="1">
      <alignment horizontal="center" vertical="center"/>
    </xf>
    <xf numFmtId="164" fontId="7" fillId="0" borderId="1" xfId="13" applyNumberFormat="1" applyFont="1" applyFill="1" applyBorder="1" applyAlignment="1">
      <alignment horizontal="center" vertical="center"/>
    </xf>
    <xf numFmtId="3" fontId="21" fillId="0" borderId="1" xfId="13" applyNumberFormat="1" applyFont="1" applyFill="1" applyBorder="1" applyAlignment="1">
      <alignment horizontal="center" vertical="center"/>
    </xf>
    <xf numFmtId="164" fontId="21" fillId="0" borderId="1" xfId="14" applyNumberFormat="1" applyFont="1" applyFill="1" applyBorder="1" applyAlignment="1">
      <alignment horizontal="center" vertical="center"/>
    </xf>
    <xf numFmtId="3" fontId="21" fillId="0" borderId="2" xfId="13" applyNumberFormat="1" applyFont="1" applyFill="1" applyBorder="1" applyAlignment="1">
      <alignment horizontal="center" vertical="center"/>
    </xf>
    <xf numFmtId="164" fontId="21" fillId="0" borderId="7" xfId="14" applyNumberFormat="1" applyFont="1" applyFill="1" applyBorder="1" applyAlignment="1">
      <alignment horizontal="center" vertical="center"/>
    </xf>
    <xf numFmtId="164" fontId="20" fillId="0" borderId="2" xfId="14" applyNumberFormat="1" applyFont="1" applyFill="1" applyBorder="1" applyAlignment="1">
      <alignment horizontal="center" vertical="center" wrapText="1"/>
    </xf>
    <xf numFmtId="0" fontId="7" fillId="4" borderId="10" xfId="13" applyFont="1" applyFill="1" applyBorder="1" applyAlignment="1">
      <alignment vertical="center" wrapText="1"/>
    </xf>
    <xf numFmtId="3" fontId="7" fillId="4" borderId="11" xfId="13" applyNumberFormat="1" applyFont="1" applyFill="1" applyBorder="1" applyAlignment="1">
      <alignment horizontal="center" vertical="center"/>
    </xf>
    <xf numFmtId="164" fontId="7" fillId="4" borderId="11" xfId="14" applyNumberFormat="1" applyFont="1" applyFill="1" applyBorder="1" applyAlignment="1">
      <alignment horizontal="center" vertical="center"/>
    </xf>
    <xf numFmtId="3" fontId="21" fillId="4" borderId="11" xfId="13" applyNumberFormat="1" applyFont="1" applyFill="1" applyBorder="1" applyAlignment="1">
      <alignment horizontal="center" vertical="center"/>
    </xf>
    <xf numFmtId="164" fontId="21" fillId="4" borderId="11" xfId="14" applyNumberFormat="1" applyFont="1" applyFill="1" applyBorder="1" applyAlignment="1">
      <alignment horizontal="center" vertical="center"/>
    </xf>
    <xf numFmtId="3" fontId="21" fillId="4" borderId="12" xfId="13" applyNumberFormat="1" applyFont="1" applyFill="1" applyBorder="1" applyAlignment="1">
      <alignment horizontal="center" vertical="center"/>
    </xf>
    <xf numFmtId="164" fontId="21" fillId="4" borderId="13" xfId="14" applyNumberFormat="1" applyFont="1" applyFill="1" applyBorder="1" applyAlignment="1">
      <alignment horizontal="center" vertical="center"/>
    </xf>
    <xf numFmtId="0" fontId="12" fillId="0" borderId="5" xfId="13" applyFont="1" applyFill="1" applyBorder="1" applyAlignment="1">
      <alignment horizontal="center" vertical="center" wrapText="1"/>
    </xf>
    <xf numFmtId="0" fontId="24" fillId="4" borderId="14" xfId="13" applyFont="1" applyFill="1" applyBorder="1" applyAlignment="1">
      <alignment vertical="center" wrapText="1"/>
    </xf>
    <xf numFmtId="3" fontId="7" fillId="4" borderId="15" xfId="13" applyNumberFormat="1" applyFont="1" applyFill="1" applyBorder="1" applyAlignment="1">
      <alignment horizontal="center" vertical="center"/>
    </xf>
    <xf numFmtId="3" fontId="7" fillId="4" borderId="16" xfId="13" applyNumberFormat="1" applyFont="1" applyFill="1" applyBorder="1" applyAlignment="1">
      <alignment horizontal="center" vertical="center"/>
    </xf>
    <xf numFmtId="0" fontId="13" fillId="0" borderId="6" xfId="13" applyFont="1" applyFill="1" applyBorder="1" applyAlignment="1">
      <alignment horizontal="left" vertical="center" wrapText="1" indent="1"/>
    </xf>
    <xf numFmtId="3" fontId="20" fillId="0" borderId="1" xfId="14" applyNumberFormat="1" applyFont="1" applyFill="1" applyBorder="1" applyAlignment="1">
      <alignment horizontal="center" vertical="center" wrapText="1"/>
    </xf>
    <xf numFmtId="3" fontId="20" fillId="0" borderId="7" xfId="14" applyNumberFormat="1" applyFont="1" applyFill="1" applyBorder="1" applyAlignment="1">
      <alignment horizontal="center" vertical="center" wrapText="1"/>
    </xf>
    <xf numFmtId="0" fontId="24" fillId="0" borderId="14" xfId="13" applyFont="1" applyFill="1" applyBorder="1" applyAlignment="1">
      <alignment vertical="center" wrapText="1"/>
    </xf>
    <xf numFmtId="3" fontId="7" fillId="0" borderId="15" xfId="13" applyNumberFormat="1" applyFont="1" applyFill="1" applyBorder="1" applyAlignment="1">
      <alignment horizontal="center" vertical="center"/>
    </xf>
    <xf numFmtId="3" fontId="7" fillId="0" borderId="16" xfId="13" applyNumberFormat="1" applyFont="1" applyFill="1" applyBorder="1" applyAlignment="1">
      <alignment horizontal="center" vertical="center"/>
    </xf>
    <xf numFmtId="0" fontId="19" fillId="0" borderId="6" xfId="13" applyFont="1" applyFill="1" applyBorder="1" applyAlignment="1">
      <alignment vertical="center" wrapText="1"/>
    </xf>
    <xf numFmtId="164" fontId="4" fillId="0" borderId="7" xfId="14" applyNumberFormat="1" applyFont="1" applyFill="1" applyBorder="1" applyAlignment="1">
      <alignment horizontal="center" vertical="center"/>
    </xf>
    <xf numFmtId="0" fontId="24" fillId="6" borderId="6" xfId="13" applyFont="1" applyFill="1" applyBorder="1" applyAlignment="1">
      <alignment vertical="center" wrapText="1"/>
    </xf>
    <xf numFmtId="3" fontId="7" fillId="6" borderId="1" xfId="13" applyNumberFormat="1" applyFont="1" applyFill="1" applyBorder="1" applyAlignment="1">
      <alignment horizontal="center" vertical="center"/>
    </xf>
    <xf numFmtId="3" fontId="7" fillId="6" borderId="7" xfId="13" applyNumberFormat="1" applyFont="1" applyFill="1" applyBorder="1" applyAlignment="1">
      <alignment horizontal="center" vertical="center"/>
    </xf>
    <xf numFmtId="0" fontId="17" fillId="0" borderId="6" xfId="13" applyFont="1" applyFill="1" applyBorder="1" applyAlignment="1">
      <alignment horizontal="left" vertical="center" wrapText="1" indent="1"/>
    </xf>
    <xf numFmtId="164" fontId="20" fillId="0" borderId="7" xfId="14" applyNumberFormat="1" applyFont="1" applyFill="1" applyBorder="1" applyAlignment="1">
      <alignment horizontal="center" vertical="center" wrapText="1"/>
    </xf>
    <xf numFmtId="0" fontId="19" fillId="7" borderId="17" xfId="13" applyFont="1" applyFill="1" applyBorder="1" applyAlignment="1">
      <alignment vertical="center" wrapText="1"/>
    </xf>
    <xf numFmtId="3" fontId="20" fillId="7" borderId="18" xfId="14" applyNumberFormat="1" applyFont="1" applyFill="1" applyBorder="1" applyAlignment="1">
      <alignment horizontal="center" vertical="center" wrapText="1"/>
    </xf>
    <xf numFmtId="3" fontId="4" fillId="7" borderId="11" xfId="13" applyNumberFormat="1" applyFont="1" applyFill="1" applyBorder="1" applyAlignment="1">
      <alignment horizontal="center" vertical="center"/>
    </xf>
    <xf numFmtId="3" fontId="4" fillId="7" borderId="13" xfId="13" applyNumberFormat="1" applyFont="1" applyFill="1" applyBorder="1" applyAlignment="1">
      <alignment horizontal="center" vertical="center"/>
    </xf>
    <xf numFmtId="3" fontId="4" fillId="7" borderId="18" xfId="13" applyNumberFormat="1" applyFont="1" applyFill="1" applyBorder="1" applyAlignment="1">
      <alignment horizontal="center" vertical="center"/>
    </xf>
    <xf numFmtId="3" fontId="4" fillId="7" borderId="19" xfId="13" applyNumberFormat="1" applyFont="1" applyFill="1" applyBorder="1" applyAlignment="1">
      <alignment horizontal="center" vertical="center"/>
    </xf>
    <xf numFmtId="0" fontId="9" fillId="0" borderId="0" xfId="6"/>
    <xf numFmtId="0" fontId="14" fillId="0" borderId="0" xfId="6" applyFont="1" applyFill="1" applyBorder="1" applyAlignment="1">
      <alignment vertical="center" wrapText="1"/>
    </xf>
    <xf numFmtId="0" fontId="15" fillId="0" borderId="0" xfId="6" applyFont="1" applyFill="1" applyBorder="1" applyAlignment="1">
      <alignment horizontal="center" vertical="center" wrapText="1"/>
    </xf>
    <xf numFmtId="0" fontId="16" fillId="0" borderId="0" xfId="6" applyFont="1" applyFill="1" applyBorder="1" applyAlignment="1">
      <alignment horizontal="right" vertical="center"/>
    </xf>
    <xf numFmtId="0" fontId="7" fillId="0" borderId="1" xfId="6" applyFont="1" applyFill="1" applyBorder="1" applyAlignment="1">
      <alignment horizontal="center" vertical="center" wrapText="1"/>
    </xf>
    <xf numFmtId="0" fontId="25" fillId="0" borderId="1" xfId="6" applyFont="1" applyFill="1" applyBorder="1" applyAlignment="1">
      <alignment horizontal="center" vertical="center" wrapText="1"/>
    </xf>
    <xf numFmtId="0" fontId="13" fillId="0" borderId="1" xfId="6" applyFont="1" applyFill="1" applyBorder="1" applyAlignment="1">
      <alignment vertical="center" wrapText="1"/>
    </xf>
    <xf numFmtId="3" fontId="4" fillId="0" borderId="1" xfId="2" applyNumberFormat="1" applyFont="1" applyFill="1" applyBorder="1" applyAlignment="1">
      <alignment horizontal="center" vertical="center" wrapText="1"/>
    </xf>
    <xf numFmtId="0" fontId="17" fillId="0" borderId="1" xfId="6" applyFont="1" applyFill="1" applyBorder="1" applyAlignment="1">
      <alignment vertical="center" wrapText="1"/>
    </xf>
    <xf numFmtId="164" fontId="13" fillId="0" borderId="1" xfId="7" applyNumberFormat="1" applyFont="1" applyFill="1" applyBorder="1" applyAlignment="1">
      <alignment vertical="center" wrapText="1"/>
    </xf>
    <xf numFmtId="164" fontId="4" fillId="0" borderId="1" xfId="6" applyNumberFormat="1" applyFont="1" applyFill="1" applyBorder="1" applyAlignment="1">
      <alignment horizontal="center" vertical="center" wrapText="1"/>
    </xf>
    <xf numFmtId="3" fontId="13" fillId="0" borderId="1" xfId="6" applyNumberFormat="1" applyFont="1" applyFill="1" applyBorder="1" applyAlignment="1">
      <alignment horizontal="center" vertical="center" wrapText="1"/>
    </xf>
    <xf numFmtId="3" fontId="4" fillId="0" borderId="1" xfId="6" applyNumberFormat="1" applyFont="1" applyFill="1" applyBorder="1" applyAlignment="1">
      <alignment horizontal="center" vertical="center" wrapText="1"/>
    </xf>
    <xf numFmtId="3" fontId="9" fillId="0" borderId="0" xfId="6" applyNumberFormat="1"/>
    <xf numFmtId="0" fontId="18" fillId="0" borderId="0" xfId="6" applyFont="1" applyFill="1" applyBorder="1" applyAlignment="1">
      <alignment vertical="center"/>
    </xf>
    <xf numFmtId="0" fontId="13" fillId="0" borderId="0" xfId="6" applyFont="1" applyFill="1" applyBorder="1" applyAlignment="1">
      <alignment vertical="center" wrapText="1"/>
    </xf>
    <xf numFmtId="0" fontId="6" fillId="0" borderId="0" xfId="6" applyFont="1" applyFill="1" applyBorder="1" applyAlignment="1">
      <alignment horizontal="centerContinuous" vertical="center" wrapText="1"/>
    </xf>
    <xf numFmtId="0" fontId="12" fillId="0" borderId="1" xfId="6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vertical="center" wrapText="1"/>
    </xf>
    <xf numFmtId="3" fontId="4" fillId="0" borderId="1" xfId="6" applyNumberFormat="1" applyFont="1" applyFill="1" applyBorder="1" applyAlignment="1">
      <alignment horizontal="center" vertical="center"/>
    </xf>
    <xf numFmtId="164" fontId="4" fillId="0" borderId="1" xfId="7" applyNumberFormat="1" applyFont="1" applyFill="1" applyBorder="1" applyAlignment="1">
      <alignment horizontal="center" vertical="center"/>
    </xf>
    <xf numFmtId="0" fontId="8" fillId="3" borderId="1" xfId="6" applyFont="1" applyFill="1" applyBorder="1" applyAlignment="1">
      <alignment vertical="center" wrapText="1"/>
    </xf>
    <xf numFmtId="164" fontId="4" fillId="3" borderId="1" xfId="6" applyNumberFormat="1" applyFont="1" applyFill="1" applyBorder="1" applyAlignment="1">
      <alignment horizontal="center" vertical="center"/>
    </xf>
    <xf numFmtId="164" fontId="8" fillId="3" borderId="1" xfId="6" applyNumberFormat="1" applyFont="1" applyFill="1" applyBorder="1" applyAlignment="1">
      <alignment horizontal="center" vertical="center"/>
    </xf>
    <xf numFmtId="0" fontId="8" fillId="0" borderId="1" xfId="6" applyFont="1" applyFill="1" applyBorder="1" applyAlignment="1">
      <alignment vertical="center" wrapText="1"/>
    </xf>
    <xf numFmtId="164" fontId="4" fillId="0" borderId="1" xfId="6" applyNumberFormat="1" applyFont="1" applyFill="1" applyBorder="1" applyAlignment="1">
      <alignment horizontal="center" vertical="center"/>
    </xf>
    <xf numFmtId="0" fontId="23" fillId="0" borderId="0" xfId="6" applyFont="1" applyFill="1" applyBorder="1" applyAlignment="1">
      <alignment vertical="center"/>
    </xf>
    <xf numFmtId="0" fontId="16" fillId="0" borderId="1" xfId="6" applyFont="1" applyFill="1" applyBorder="1" applyAlignment="1">
      <alignment vertical="center" wrapText="1"/>
    </xf>
    <xf numFmtId="0" fontId="7" fillId="0" borderId="1" xfId="6" applyFont="1" applyFill="1" applyBorder="1" applyAlignment="1">
      <alignment vertical="center" wrapText="1"/>
    </xf>
    <xf numFmtId="0" fontId="4" fillId="0" borderId="1" xfId="6" applyFont="1" applyFill="1" applyBorder="1" applyAlignment="1">
      <alignment horizontal="left" vertical="center" wrapText="1" indent="1"/>
    </xf>
    <xf numFmtId="0" fontId="16" fillId="0" borderId="1" xfId="6" applyFont="1" applyFill="1" applyBorder="1" applyAlignment="1">
      <alignment horizontal="left" vertical="center" wrapText="1" indent="1"/>
    </xf>
    <xf numFmtId="0" fontId="4" fillId="0" borderId="1" xfId="6" applyFont="1" applyFill="1" applyBorder="1" applyAlignment="1">
      <alignment horizontal="center" vertical="center" wrapText="1"/>
    </xf>
    <xf numFmtId="164" fontId="4" fillId="0" borderId="1" xfId="7" applyNumberFormat="1" applyFont="1" applyFill="1" applyBorder="1" applyAlignment="1">
      <alignment horizontal="center" vertical="center" wrapText="1"/>
    </xf>
    <xf numFmtId="0" fontId="7" fillId="4" borderId="1" xfId="6" applyFont="1" applyFill="1" applyBorder="1" applyAlignment="1">
      <alignment vertical="center" wrapText="1"/>
    </xf>
    <xf numFmtId="3" fontId="7" fillId="4" borderId="1" xfId="6" applyNumberFormat="1" applyFont="1" applyFill="1" applyBorder="1" applyAlignment="1">
      <alignment horizontal="center" vertical="center"/>
    </xf>
    <xf numFmtId="164" fontId="7" fillId="4" borderId="1" xfId="7" applyNumberFormat="1" applyFont="1" applyFill="1" applyBorder="1" applyAlignment="1">
      <alignment horizontal="center" vertical="center"/>
    </xf>
    <xf numFmtId="3" fontId="21" fillId="4" borderId="1" xfId="6" applyNumberFormat="1" applyFont="1" applyFill="1" applyBorder="1" applyAlignment="1">
      <alignment horizontal="center" vertical="center"/>
    </xf>
    <xf numFmtId="164" fontId="21" fillId="4" borderId="1" xfId="7" applyNumberFormat="1" applyFont="1" applyFill="1" applyBorder="1" applyAlignment="1">
      <alignment horizontal="center" vertical="center"/>
    </xf>
    <xf numFmtId="0" fontId="22" fillId="0" borderId="0" xfId="6" applyFont="1" applyFill="1" applyBorder="1" applyAlignment="1">
      <alignment vertical="center"/>
    </xf>
    <xf numFmtId="0" fontId="13" fillId="0" borderId="0" xfId="6" applyFont="1" applyFill="1" applyBorder="1" applyAlignment="1">
      <alignment vertical="center"/>
    </xf>
    <xf numFmtId="0" fontId="14" fillId="0" borderId="0" xfId="6" applyFont="1" applyFill="1" applyBorder="1" applyAlignment="1">
      <alignment horizontal="right" vertical="center" wrapText="1"/>
    </xf>
    <xf numFmtId="0" fontId="8" fillId="0" borderId="1" xfId="6" applyFont="1" applyFill="1" applyBorder="1" applyAlignment="1">
      <alignment horizontal="left" vertical="center" wrapText="1" indent="2"/>
    </xf>
    <xf numFmtId="3" fontId="4" fillId="0" borderId="1" xfId="7" applyNumberFormat="1" applyFont="1" applyFill="1" applyBorder="1" applyAlignment="1">
      <alignment horizontal="center" vertical="center"/>
    </xf>
    <xf numFmtId="3" fontId="7" fillId="0" borderId="1" xfId="6" applyNumberFormat="1" applyFont="1" applyFill="1" applyBorder="1" applyAlignment="1">
      <alignment horizontal="center" vertical="center" wrapText="1"/>
    </xf>
    <xf numFmtId="0" fontId="26" fillId="0" borderId="0" xfId="6" applyFont="1" applyFill="1" applyBorder="1" applyAlignment="1">
      <alignment vertical="center" wrapText="1"/>
    </xf>
    <xf numFmtId="3" fontId="4" fillId="0" borderId="0" xfId="6" applyNumberFormat="1" applyFont="1" applyFill="1" applyBorder="1" applyAlignment="1">
      <alignment horizontal="center" vertical="center"/>
    </xf>
    <xf numFmtId="3" fontId="16" fillId="0" borderId="0" xfId="6" applyNumberFormat="1" applyFont="1" applyFill="1" applyBorder="1" applyAlignment="1">
      <alignment horizontal="center" vertical="center"/>
    </xf>
    <xf numFmtId="0" fontId="5" fillId="0" borderId="1" xfId="6" applyFont="1" applyBorder="1" applyAlignment="1">
      <alignment horizontal="center" vertical="center" wrapText="1"/>
    </xf>
    <xf numFmtId="0" fontId="27" fillId="0" borderId="1" xfId="6" applyFont="1" applyFill="1" applyBorder="1" applyAlignment="1">
      <alignment horizontal="center" vertical="center" wrapText="1"/>
    </xf>
    <xf numFmtId="0" fontId="27" fillId="0" borderId="1" xfId="6" applyFont="1" applyBorder="1" applyAlignment="1">
      <alignment vertical="center" wrapText="1"/>
    </xf>
    <xf numFmtId="0" fontId="27" fillId="0" borderId="1" xfId="6" applyFont="1" applyFill="1" applyBorder="1" applyAlignment="1">
      <alignment horizontal="right" vertical="center" wrapText="1"/>
    </xf>
    <xf numFmtId="0" fontId="5" fillId="0" borderId="1" xfId="6" applyFont="1" applyBorder="1" applyAlignment="1">
      <alignment horizontal="center" vertical="center" textRotation="90" wrapText="1"/>
    </xf>
    <xf numFmtId="0" fontId="27" fillId="0" borderId="1" xfId="6" applyFont="1" applyBorder="1" applyAlignment="1">
      <alignment horizontal="right" vertical="center" wrapText="1"/>
    </xf>
    <xf numFmtId="0" fontId="27" fillId="0" borderId="1" xfId="6" applyFont="1" applyFill="1" applyBorder="1" applyAlignment="1">
      <alignment vertical="center" wrapText="1"/>
    </xf>
    <xf numFmtId="0" fontId="8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vertical="center" wrapText="1"/>
    </xf>
    <xf numFmtId="3" fontId="13" fillId="0" borderId="1" xfId="13" applyNumberFormat="1" applyFont="1" applyFill="1" applyBorder="1" applyAlignment="1">
      <alignment horizontal="center" vertical="center" wrapText="1"/>
    </xf>
    <xf numFmtId="164" fontId="4" fillId="0" borderId="1" xfId="2" applyNumberFormat="1" applyFont="1" applyFill="1" applyBorder="1" applyAlignment="1">
      <alignment horizontal="center" vertical="center" wrapText="1"/>
    </xf>
    <xf numFmtId="0" fontId="8" fillId="0" borderId="1" xfId="13" applyFont="1" applyFill="1" applyBorder="1" applyAlignment="1">
      <alignment vertical="center" wrapText="1"/>
    </xf>
    <xf numFmtId="0" fontId="8" fillId="0" borderId="1" xfId="13" applyFont="1" applyFill="1" applyBorder="1" applyAlignment="1">
      <alignment horizontal="left" vertical="center" wrapText="1" indent="1"/>
    </xf>
    <xf numFmtId="0" fontId="28" fillId="0" borderId="1" xfId="13" applyFont="1" applyFill="1" applyBorder="1" applyAlignment="1">
      <alignment horizontal="left" vertical="center" wrapText="1" indent="1"/>
    </xf>
    <xf numFmtId="3" fontId="7" fillId="0" borderId="1" xfId="14" applyNumberFormat="1" applyFont="1" applyFill="1" applyBorder="1" applyAlignment="1">
      <alignment horizontal="center" vertical="center"/>
    </xf>
    <xf numFmtId="164" fontId="7" fillId="0" borderId="1" xfId="2" applyNumberFormat="1" applyFont="1" applyFill="1" applyBorder="1" applyAlignment="1">
      <alignment horizontal="center" vertical="center" wrapText="1"/>
    </xf>
    <xf numFmtId="9" fontId="8" fillId="0" borderId="1" xfId="14" applyFont="1" applyFill="1" applyBorder="1" applyAlignment="1">
      <alignment vertical="center" wrapText="1"/>
    </xf>
    <xf numFmtId="164" fontId="8" fillId="0" borderId="1" xfId="14" applyNumberFormat="1" applyFont="1" applyFill="1" applyBorder="1" applyAlignment="1">
      <alignment horizontal="center" vertical="center"/>
    </xf>
    <xf numFmtId="1" fontId="4" fillId="0" borderId="1" xfId="14" applyNumberFormat="1" applyFont="1" applyFill="1" applyBorder="1" applyAlignment="1">
      <alignment horizontal="center" vertical="center"/>
    </xf>
    <xf numFmtId="0" fontId="8" fillId="8" borderId="1" xfId="13" applyFont="1" applyFill="1" applyBorder="1" applyAlignment="1">
      <alignment vertical="center" wrapText="1"/>
    </xf>
    <xf numFmtId="1" fontId="4" fillId="8" borderId="1" xfId="14" applyNumberFormat="1" applyFont="1" applyFill="1" applyBorder="1" applyAlignment="1">
      <alignment horizontal="center" vertical="center"/>
    </xf>
    <xf numFmtId="164" fontId="4" fillId="8" borderId="1" xfId="14" applyNumberFormat="1" applyFont="1" applyFill="1" applyBorder="1" applyAlignment="1">
      <alignment horizontal="center" vertical="center"/>
    </xf>
    <xf numFmtId="0" fontId="7" fillId="0" borderId="1" xfId="13" applyFont="1" applyFill="1" applyBorder="1" applyAlignment="1">
      <alignment vertical="center" wrapText="1"/>
    </xf>
    <xf numFmtId="1" fontId="7" fillId="0" borderId="1" xfId="14" applyNumberFormat="1" applyFont="1" applyFill="1" applyBorder="1" applyAlignment="1">
      <alignment horizontal="center" vertical="center"/>
    </xf>
    <xf numFmtId="3" fontId="7" fillId="0" borderId="1" xfId="13" applyNumberFormat="1" applyFont="1" applyFill="1" applyBorder="1" applyAlignment="1">
      <alignment horizontal="center" vertical="center" wrapText="1"/>
    </xf>
    <xf numFmtId="0" fontId="4" fillId="0" borderId="1" xfId="13" applyFont="1" applyFill="1" applyBorder="1" applyAlignment="1">
      <alignment horizontal="left" vertical="center" wrapText="1" indent="1"/>
    </xf>
    <xf numFmtId="3" fontId="4" fillId="0" borderId="1" xfId="14" applyNumberFormat="1" applyFont="1" applyFill="1" applyBorder="1" applyAlignment="1">
      <alignment horizontal="center" vertical="center"/>
    </xf>
    <xf numFmtId="0" fontId="7" fillId="9" borderId="1" xfId="13" applyFont="1" applyFill="1" applyBorder="1" applyAlignment="1">
      <alignment vertical="center" wrapText="1"/>
    </xf>
    <xf numFmtId="3" fontId="7" fillId="9" borderId="1" xfId="13" applyNumberFormat="1" applyFont="1" applyFill="1" applyBorder="1" applyAlignment="1">
      <alignment horizontal="center" vertical="center"/>
    </xf>
    <xf numFmtId="164" fontId="7" fillId="9" borderId="1" xfId="2" applyNumberFormat="1" applyFont="1" applyFill="1" applyBorder="1" applyAlignment="1">
      <alignment horizontal="center" vertical="center" wrapText="1"/>
    </xf>
    <xf numFmtId="3" fontId="21" fillId="9" borderId="1" xfId="13" applyNumberFormat="1" applyFont="1" applyFill="1" applyBorder="1" applyAlignment="1">
      <alignment horizontal="center" vertical="center"/>
    </xf>
    <xf numFmtId="0" fontId="4" fillId="0" borderId="0" xfId="13" applyFont="1" applyFill="1" applyAlignment="1">
      <alignment vertical="center"/>
    </xf>
    <xf numFmtId="3" fontId="18" fillId="0" borderId="0" xfId="13" applyNumberFormat="1" applyFont="1" applyFill="1" applyBorder="1" applyAlignment="1">
      <alignment vertical="center"/>
    </xf>
    <xf numFmtId="3" fontId="23" fillId="0" borderId="0" xfId="13" applyNumberFormat="1" applyFont="1" applyFill="1" applyBorder="1" applyAlignment="1">
      <alignment vertical="center"/>
    </xf>
    <xf numFmtId="0" fontId="18" fillId="0" borderId="0" xfId="9" applyFont="1" applyFill="1" applyBorder="1" applyAlignment="1">
      <alignment vertical="center"/>
    </xf>
    <xf numFmtId="0" fontId="13" fillId="0" borderId="0" xfId="9" applyFont="1" applyFill="1" applyBorder="1" applyAlignment="1">
      <alignment vertical="center" wrapText="1"/>
    </xf>
    <xf numFmtId="0" fontId="15" fillId="0" borderId="0" xfId="9" applyFont="1" applyFill="1" applyBorder="1" applyAlignment="1">
      <alignment horizontal="center" vertical="center" wrapText="1"/>
    </xf>
    <xf numFmtId="0" fontId="16" fillId="0" borderId="0" xfId="9" applyFont="1" applyFill="1" applyBorder="1" applyAlignment="1">
      <alignment horizontal="right" vertical="center"/>
    </xf>
    <xf numFmtId="0" fontId="7" fillId="0" borderId="1" xfId="9" applyFont="1" applyFill="1" applyBorder="1" applyAlignment="1">
      <alignment horizontal="center" vertical="center" wrapText="1"/>
    </xf>
    <xf numFmtId="0" fontId="12" fillId="0" borderId="4" xfId="9" applyFont="1" applyFill="1" applyBorder="1" applyAlignment="1">
      <alignment horizontal="center" vertical="center" wrapText="1"/>
    </xf>
    <xf numFmtId="0" fontId="12" fillId="0" borderId="1" xfId="9" applyFont="1" applyFill="1" applyBorder="1" applyAlignment="1">
      <alignment horizontal="center" vertical="center" wrapText="1"/>
    </xf>
    <xf numFmtId="0" fontId="4" fillId="0" borderId="20" xfId="9" applyFont="1" applyBorder="1" applyAlignment="1">
      <alignment horizontal="left" vertical="center" wrapText="1"/>
    </xf>
    <xf numFmtId="3" fontId="4" fillId="0" borderId="4" xfId="9" applyNumberFormat="1" applyFont="1" applyFill="1" applyBorder="1" applyAlignment="1">
      <alignment horizontal="center" vertical="center"/>
    </xf>
    <xf numFmtId="3" fontId="4" fillId="0" borderId="1" xfId="9" applyNumberFormat="1" applyFont="1" applyFill="1" applyBorder="1" applyAlignment="1">
      <alignment horizontal="center" vertical="center"/>
    </xf>
    <xf numFmtId="0" fontId="4" fillId="0" borderId="20" xfId="9" applyFont="1" applyBorder="1" applyAlignment="1">
      <alignment horizontal="left" vertical="center" wrapText="1" indent="1"/>
    </xf>
    <xf numFmtId="164" fontId="4" fillId="0" borderId="4" xfId="2" applyNumberFormat="1" applyFont="1" applyFill="1" applyBorder="1" applyAlignment="1">
      <alignment horizontal="center" vertical="center" wrapText="1"/>
    </xf>
    <xf numFmtId="164" fontId="8" fillId="0" borderId="4" xfId="14" applyNumberFormat="1" applyFont="1" applyFill="1" applyBorder="1" applyAlignment="1">
      <alignment horizontal="center" vertical="center"/>
    </xf>
    <xf numFmtId="0" fontId="22" fillId="0" borderId="0" xfId="9" applyFont="1" applyFill="1" applyBorder="1" applyAlignment="1">
      <alignment vertical="center"/>
    </xf>
    <xf numFmtId="0" fontId="8" fillId="0" borderId="20" xfId="9" applyFont="1" applyBorder="1" applyAlignment="1">
      <alignment horizontal="left" vertical="center"/>
    </xf>
    <xf numFmtId="3" fontId="4" fillId="0" borderId="3" xfId="9" applyNumberFormat="1" applyFont="1" applyFill="1" applyBorder="1" applyAlignment="1">
      <alignment horizontal="center" vertical="center"/>
    </xf>
    <xf numFmtId="164" fontId="4" fillId="0" borderId="3" xfId="2" applyNumberFormat="1" applyFont="1" applyFill="1" applyBorder="1" applyAlignment="1">
      <alignment horizontal="center" vertical="center" wrapText="1"/>
    </xf>
    <xf numFmtId="0" fontId="29" fillId="0" borderId="1" xfId="9" applyFont="1" applyFill="1" applyBorder="1" applyAlignment="1">
      <alignment horizontal="left" vertical="center" wrapText="1"/>
    </xf>
    <xf numFmtId="1" fontId="4" fillId="10" borderId="3" xfId="14" applyNumberFormat="1" applyFont="1" applyFill="1" applyBorder="1" applyAlignment="1">
      <alignment horizontal="center" vertical="center"/>
    </xf>
    <xf numFmtId="164" fontId="4" fillId="10" borderId="3" xfId="2" applyNumberFormat="1" applyFont="1" applyFill="1" applyBorder="1" applyAlignment="1">
      <alignment horizontal="center" vertical="center" wrapText="1"/>
    </xf>
    <xf numFmtId="164" fontId="4" fillId="10" borderId="4" xfId="2" applyNumberFormat="1" applyFont="1" applyFill="1" applyBorder="1" applyAlignment="1">
      <alignment horizontal="center" vertical="center" wrapText="1"/>
    </xf>
    <xf numFmtId="0" fontId="4" fillId="0" borderId="1" xfId="9" applyFont="1" applyBorder="1" applyAlignment="1">
      <alignment horizontal="left" vertical="center" wrapText="1"/>
    </xf>
    <xf numFmtId="0" fontId="4" fillId="0" borderId="1" xfId="9" applyFont="1" applyBorder="1" applyAlignment="1">
      <alignment horizontal="left" vertical="center" wrapText="1" indent="1"/>
    </xf>
    <xf numFmtId="0" fontId="8" fillId="3" borderId="1" xfId="9" applyFont="1" applyFill="1" applyBorder="1" applyAlignment="1">
      <alignment horizontal="left" vertical="center" wrapText="1"/>
    </xf>
    <xf numFmtId="164" fontId="8" fillId="3" borderId="4" xfId="14" applyNumberFormat="1" applyFont="1" applyFill="1" applyBorder="1" applyAlignment="1">
      <alignment horizontal="center" vertical="center"/>
    </xf>
    <xf numFmtId="164" fontId="8" fillId="3" borderId="1" xfId="14" applyNumberFormat="1" applyFont="1" applyFill="1" applyBorder="1" applyAlignment="1">
      <alignment horizontal="center" vertical="center"/>
    </xf>
    <xf numFmtId="1" fontId="8" fillId="3" borderId="1" xfId="14" applyNumberFormat="1" applyFont="1" applyFill="1" applyBorder="1" applyAlignment="1">
      <alignment horizontal="center" vertical="center"/>
    </xf>
    <xf numFmtId="164" fontId="8" fillId="3" borderId="1" xfId="7" applyNumberFormat="1" applyFont="1" applyFill="1" applyBorder="1" applyAlignment="1">
      <alignment horizontal="center" vertical="center"/>
    </xf>
    <xf numFmtId="0" fontId="22" fillId="0" borderId="0" xfId="9" applyFont="1" applyFill="1" applyBorder="1" applyAlignment="1">
      <alignment horizontal="left" vertical="center"/>
    </xf>
    <xf numFmtId="0" fontId="4" fillId="7" borderId="1" xfId="9" applyFont="1" applyFill="1" applyBorder="1" applyAlignment="1">
      <alignment horizontal="left" vertical="center" wrapText="1"/>
    </xf>
    <xf numFmtId="3" fontId="4" fillId="7" borderId="4" xfId="14" applyNumberFormat="1" applyFont="1" applyFill="1" applyBorder="1" applyAlignment="1">
      <alignment horizontal="center" vertical="center"/>
    </xf>
    <xf numFmtId="3" fontId="4" fillId="7" borderId="1" xfId="14" applyNumberFormat="1" applyFont="1" applyFill="1" applyBorder="1" applyAlignment="1">
      <alignment horizontal="center" vertical="center"/>
    </xf>
    <xf numFmtId="164" fontId="4" fillId="7" borderId="1" xfId="2" applyNumberFormat="1" applyFont="1" applyFill="1" applyBorder="1" applyAlignment="1">
      <alignment horizontal="center" vertical="center" wrapText="1"/>
    </xf>
    <xf numFmtId="3" fontId="4" fillId="7" borderId="1" xfId="2" applyNumberFormat="1" applyFont="1" applyFill="1" applyBorder="1" applyAlignment="1">
      <alignment horizontal="center" vertical="center" wrapText="1"/>
    </xf>
    <xf numFmtId="1" fontId="4" fillId="0" borderId="4" xfId="14" applyNumberFormat="1" applyFont="1" applyFill="1" applyBorder="1" applyAlignment="1">
      <alignment horizontal="center" vertical="center"/>
    </xf>
    <xf numFmtId="0" fontId="7" fillId="0" borderId="1" xfId="9" applyFont="1" applyFill="1" applyBorder="1" applyAlignment="1">
      <alignment vertical="center" wrapText="1"/>
    </xf>
    <xf numFmtId="1" fontId="7" fillId="0" borderId="4" xfId="14" applyNumberFormat="1" applyFont="1" applyFill="1" applyBorder="1" applyAlignment="1">
      <alignment horizontal="center" vertical="center"/>
    </xf>
    <xf numFmtId="3" fontId="7" fillId="0" borderId="1" xfId="9" applyNumberFormat="1" applyFont="1" applyFill="1" applyBorder="1" applyAlignment="1">
      <alignment horizontal="center" vertical="center" wrapText="1"/>
    </xf>
    <xf numFmtId="0" fontId="4" fillId="0" borderId="1" xfId="9" applyFont="1" applyFill="1" applyBorder="1" applyAlignment="1">
      <alignment horizontal="left" vertical="center" wrapText="1" indent="1"/>
    </xf>
    <xf numFmtId="3" fontId="4" fillId="0" borderId="1" xfId="9" applyNumberFormat="1" applyFont="1" applyFill="1" applyBorder="1" applyAlignment="1">
      <alignment horizontal="center" vertical="center" wrapText="1"/>
    </xf>
    <xf numFmtId="0" fontId="7" fillId="4" borderId="1" xfId="9" applyFont="1" applyFill="1" applyBorder="1" applyAlignment="1">
      <alignment vertical="center" wrapText="1"/>
    </xf>
    <xf numFmtId="3" fontId="7" fillId="4" borderId="4" xfId="14" applyNumberFormat="1" applyFont="1" applyFill="1" applyBorder="1" applyAlignment="1">
      <alignment horizontal="center" vertical="center"/>
    </xf>
    <xf numFmtId="3" fontId="7" fillId="4" borderId="1" xfId="14" applyNumberFormat="1" applyFont="1" applyFill="1" applyBorder="1" applyAlignment="1">
      <alignment horizontal="center" vertical="center"/>
    </xf>
    <xf numFmtId="164" fontId="7" fillId="4" borderId="1" xfId="2" applyNumberFormat="1" applyFont="1" applyFill="1" applyBorder="1" applyAlignment="1">
      <alignment horizontal="center" vertical="center" wrapText="1"/>
    </xf>
    <xf numFmtId="3" fontId="7" fillId="4" borderId="1" xfId="9" applyNumberFormat="1" applyFont="1" applyFill="1" applyBorder="1" applyAlignment="1">
      <alignment horizontal="center" vertical="center" wrapText="1"/>
    </xf>
    <xf numFmtId="0" fontId="30" fillId="0" borderId="0" xfId="9" applyFont="1" applyFill="1" applyBorder="1" applyAlignment="1">
      <alignment vertical="center"/>
    </xf>
    <xf numFmtId="0" fontId="13" fillId="0" borderId="0" xfId="9" applyFont="1" applyFill="1" applyBorder="1" applyAlignment="1">
      <alignment vertical="center"/>
    </xf>
    <xf numFmtId="0" fontId="23" fillId="0" borderId="0" xfId="9" applyFont="1" applyFill="1" applyBorder="1" applyAlignment="1">
      <alignment vertical="center"/>
    </xf>
    <xf numFmtId="0" fontId="18" fillId="0" borderId="0" xfId="16" applyFont="1" applyFill="1" applyBorder="1" applyAlignment="1">
      <alignment vertical="center"/>
    </xf>
    <xf numFmtId="0" fontId="13" fillId="0" borderId="0" xfId="16" applyFont="1" applyFill="1" applyBorder="1" applyAlignment="1">
      <alignment vertical="center" wrapText="1"/>
    </xf>
    <xf numFmtId="0" fontId="15" fillId="0" borderId="0" xfId="16" applyFont="1" applyFill="1" applyBorder="1" applyAlignment="1">
      <alignment horizontal="center" vertical="center" wrapText="1"/>
    </xf>
    <xf numFmtId="0" fontId="16" fillId="0" borderId="0" xfId="16" applyFont="1" applyFill="1" applyBorder="1" applyAlignment="1">
      <alignment horizontal="right" vertical="center"/>
    </xf>
    <xf numFmtId="0" fontId="7" fillId="0" borderId="1" xfId="16" applyFont="1" applyFill="1" applyBorder="1" applyAlignment="1">
      <alignment horizontal="center" vertical="center" wrapText="1"/>
    </xf>
    <xf numFmtId="0" fontId="12" fillId="0" borderId="1" xfId="16" applyFont="1" applyFill="1" applyBorder="1" applyAlignment="1">
      <alignment horizontal="center" vertical="center" wrapText="1"/>
    </xf>
    <xf numFmtId="0" fontId="24" fillId="0" borderId="1" xfId="16" applyFont="1" applyFill="1" applyBorder="1" applyAlignment="1">
      <alignment vertical="center" wrapText="1"/>
    </xf>
    <xf numFmtId="3" fontId="7" fillId="0" borderId="1" xfId="16" applyNumberFormat="1" applyFont="1" applyFill="1" applyBorder="1" applyAlignment="1">
      <alignment horizontal="center" vertical="center"/>
    </xf>
    <xf numFmtId="0" fontId="24" fillId="0" borderId="1" xfId="16" applyFont="1" applyFill="1" applyBorder="1" applyAlignment="1">
      <alignment horizontal="center" vertical="center" wrapText="1"/>
    </xf>
    <xf numFmtId="0" fontId="17" fillId="0" borderId="1" xfId="16" applyFont="1" applyFill="1" applyBorder="1" applyAlignment="1">
      <alignment horizontal="left" vertical="center" wrapText="1" indent="1"/>
    </xf>
    <xf numFmtId="3" fontId="31" fillId="0" borderId="1" xfId="17" applyNumberFormat="1" applyFont="1" applyFill="1" applyBorder="1" applyAlignment="1">
      <alignment horizontal="center" vertical="center" wrapText="1"/>
    </xf>
    <xf numFmtId="164" fontId="31" fillId="0" borderId="1" xfId="17" applyNumberFormat="1" applyFont="1" applyFill="1" applyBorder="1" applyAlignment="1">
      <alignment horizontal="center" vertical="center" wrapText="1"/>
    </xf>
    <xf numFmtId="0" fontId="19" fillId="0" borderId="1" xfId="16" applyFont="1" applyFill="1" applyBorder="1" applyAlignment="1">
      <alignment vertical="center" wrapText="1"/>
    </xf>
    <xf numFmtId="3" fontId="19" fillId="0" borderId="1" xfId="16" applyNumberFormat="1" applyFont="1" applyFill="1" applyBorder="1" applyAlignment="1">
      <alignment horizontal="center" vertical="center" wrapText="1"/>
    </xf>
    <xf numFmtId="0" fontId="19" fillId="0" borderId="1" xfId="16" applyFont="1" applyFill="1" applyBorder="1" applyAlignment="1">
      <alignment horizontal="center" vertical="center" wrapText="1"/>
    </xf>
    <xf numFmtId="3" fontId="4" fillId="0" borderId="1" xfId="16" applyNumberFormat="1" applyFont="1" applyFill="1" applyBorder="1" applyAlignment="1">
      <alignment horizontal="center" vertical="center"/>
    </xf>
    <xf numFmtId="0" fontId="23" fillId="0" borderId="0" xfId="16" applyFont="1" applyFill="1" applyBorder="1" applyAlignment="1">
      <alignment vertical="center"/>
    </xf>
    <xf numFmtId="0" fontId="13" fillId="0" borderId="1" xfId="16" applyFont="1" applyFill="1" applyBorder="1" applyAlignment="1">
      <alignment horizontal="left" vertical="center" wrapText="1" indent="1"/>
    </xf>
    <xf numFmtId="3" fontId="13" fillId="0" borderId="1" xfId="16" applyNumberFormat="1" applyFont="1" applyFill="1" applyBorder="1" applyAlignment="1">
      <alignment horizontal="center" vertical="center" wrapText="1"/>
    </xf>
    <xf numFmtId="0" fontId="13" fillId="0" borderId="1" xfId="16" applyFont="1" applyFill="1" applyBorder="1" applyAlignment="1">
      <alignment horizontal="center" vertical="center" wrapText="1"/>
    </xf>
    <xf numFmtId="9" fontId="20" fillId="0" borderId="1" xfId="17" applyNumberFormat="1" applyFont="1" applyFill="1" applyBorder="1" applyAlignment="1">
      <alignment horizontal="center" vertical="center" wrapText="1"/>
    </xf>
    <xf numFmtId="0" fontId="24" fillId="0" borderId="2" xfId="16" applyFont="1" applyFill="1" applyBorder="1" applyAlignment="1">
      <alignment vertical="center"/>
    </xf>
    <xf numFmtId="3" fontId="24" fillId="0" borderId="3" xfId="16" applyNumberFormat="1" applyFont="1" applyFill="1" applyBorder="1" applyAlignment="1">
      <alignment horizontal="center" vertical="center"/>
    </xf>
    <xf numFmtId="0" fontId="24" fillId="0" borderId="3" xfId="16" applyFont="1" applyFill="1" applyBorder="1" applyAlignment="1">
      <alignment horizontal="center" vertical="center"/>
    </xf>
    <xf numFmtId="3" fontId="7" fillId="0" borderId="3" xfId="16" applyNumberFormat="1" applyFont="1" applyFill="1" applyBorder="1" applyAlignment="1">
      <alignment horizontal="center" vertical="center"/>
    </xf>
    <xf numFmtId="3" fontId="7" fillId="0" borderId="4" xfId="16" applyNumberFormat="1" applyFont="1" applyFill="1" applyBorder="1" applyAlignment="1">
      <alignment horizontal="center" vertical="center"/>
    </xf>
    <xf numFmtId="0" fontId="22" fillId="0" borderId="0" xfId="16" applyFont="1" applyFill="1" applyBorder="1" applyAlignment="1">
      <alignment vertical="center"/>
    </xf>
    <xf numFmtId="0" fontId="24" fillId="4" borderId="1" xfId="16" applyFont="1" applyFill="1" applyBorder="1" applyAlignment="1">
      <alignment vertical="center" wrapText="1"/>
    </xf>
    <xf numFmtId="3" fontId="24" fillId="4" borderId="1" xfId="16" applyNumberFormat="1" applyFont="1" applyFill="1" applyBorder="1" applyAlignment="1">
      <alignment horizontal="center" vertical="center" wrapText="1"/>
    </xf>
    <xf numFmtId="0" fontId="24" fillId="4" borderId="1" xfId="16" applyFont="1" applyFill="1" applyBorder="1" applyAlignment="1">
      <alignment horizontal="center" vertical="center" wrapText="1"/>
    </xf>
    <xf numFmtId="3" fontId="7" fillId="4" borderId="1" xfId="16" applyNumberFormat="1" applyFont="1" applyFill="1" applyBorder="1" applyAlignment="1">
      <alignment horizontal="center" vertical="center"/>
    </xf>
    <xf numFmtId="0" fontId="32" fillId="9" borderId="1" xfId="16" applyFont="1" applyFill="1" applyBorder="1" applyAlignment="1">
      <alignment vertical="center" wrapText="1"/>
    </xf>
    <xf numFmtId="3" fontId="32" fillId="9" borderId="1" xfId="16" applyNumberFormat="1" applyFont="1" applyFill="1" applyBorder="1" applyAlignment="1">
      <alignment horizontal="center" vertical="center" wrapText="1"/>
    </xf>
    <xf numFmtId="0" fontId="32" fillId="9" borderId="1" xfId="16" applyFont="1" applyFill="1" applyBorder="1" applyAlignment="1">
      <alignment horizontal="center" vertical="center" wrapText="1"/>
    </xf>
    <xf numFmtId="0" fontId="13" fillId="0" borderId="0" xfId="16" applyFont="1" applyFill="1" applyBorder="1" applyAlignment="1">
      <alignment vertical="center"/>
    </xf>
    <xf numFmtId="0" fontId="4" fillId="0" borderId="1" xfId="16" applyFont="1" applyFill="1" applyBorder="1" applyAlignment="1">
      <alignment vertical="center" wrapText="1"/>
    </xf>
    <xf numFmtId="0" fontId="4" fillId="0" borderId="1" xfId="16" applyFont="1" applyFill="1" applyBorder="1" applyAlignment="1">
      <alignment horizontal="center" vertical="center" wrapText="1"/>
    </xf>
    <xf numFmtId="1" fontId="4" fillId="0" borderId="1" xfId="17" applyNumberFormat="1" applyFont="1" applyFill="1" applyBorder="1" applyAlignment="1">
      <alignment horizontal="center" vertical="center"/>
    </xf>
    <xf numFmtId="9" fontId="4" fillId="0" borderId="1" xfId="17" applyFont="1" applyFill="1" applyBorder="1" applyAlignment="1">
      <alignment vertical="center" wrapText="1"/>
    </xf>
    <xf numFmtId="164" fontId="8" fillId="0" borderId="1" xfId="17" applyNumberFormat="1" applyFont="1" applyFill="1" applyBorder="1" applyAlignment="1">
      <alignment horizontal="center" vertical="center"/>
    </xf>
    <xf numFmtId="0" fontId="8" fillId="0" borderId="1" xfId="16" applyFont="1" applyFill="1" applyBorder="1" applyAlignment="1">
      <alignment vertical="center" wrapText="1"/>
    </xf>
    <xf numFmtId="1" fontId="8" fillId="0" borderId="1" xfId="17" applyNumberFormat="1" applyFont="1" applyFill="1" applyBorder="1" applyAlignment="1">
      <alignment horizontal="center" vertical="center"/>
    </xf>
    <xf numFmtId="0" fontId="7" fillId="0" borderId="1" xfId="16" applyFont="1" applyFill="1" applyBorder="1" applyAlignment="1">
      <alignment vertical="center" wrapText="1"/>
    </xf>
    <xf numFmtId="1" fontId="7" fillId="0" borderId="1" xfId="17" applyNumberFormat="1" applyFont="1" applyFill="1" applyBorder="1" applyAlignment="1">
      <alignment horizontal="center" vertical="center"/>
    </xf>
    <xf numFmtId="0" fontId="4" fillId="0" borderId="1" xfId="16" applyFont="1" applyFill="1" applyBorder="1" applyAlignment="1">
      <alignment horizontal="left" vertical="center" wrapText="1" indent="1"/>
    </xf>
    <xf numFmtId="0" fontId="7" fillId="9" borderId="1" xfId="16" applyFont="1" applyFill="1" applyBorder="1" applyAlignment="1">
      <alignment vertical="center" wrapText="1"/>
    </xf>
    <xf numFmtId="3" fontId="7" fillId="9" borderId="1" xfId="16" applyNumberFormat="1" applyFont="1" applyFill="1" applyBorder="1" applyAlignment="1">
      <alignment horizontal="center" vertical="center"/>
    </xf>
    <xf numFmtId="0" fontId="33" fillId="0" borderId="0" xfId="16" applyFont="1" applyAlignment="1">
      <alignment horizontal="center" vertical="center" wrapText="1"/>
    </xf>
    <xf numFmtId="0" fontId="4" fillId="0" borderId="0" xfId="9" applyFont="1" applyFill="1" applyAlignment="1" applyProtection="1">
      <alignment vertical="center" wrapText="1"/>
      <protection locked="0"/>
    </xf>
    <xf numFmtId="0" fontId="1" fillId="0" borderId="0" xfId="16" applyAlignment="1">
      <alignment horizontal="center" vertical="center" wrapText="1"/>
    </xf>
    <xf numFmtId="0" fontId="34" fillId="0" borderId="0" xfId="16" applyNumberFormat="1" applyFont="1" applyFill="1" applyAlignment="1">
      <alignment horizontal="right" vertical="center" wrapText="1"/>
    </xf>
    <xf numFmtId="0" fontId="35" fillId="0" borderId="0" xfId="16" applyFont="1" applyAlignment="1">
      <alignment horizontal="centerContinuous" vertical="center" wrapText="1"/>
    </xf>
    <xf numFmtId="0" fontId="35" fillId="0" borderId="0" xfId="16" applyFont="1" applyAlignment="1">
      <alignment horizontal="center" vertical="center" wrapText="1"/>
    </xf>
    <xf numFmtId="0" fontId="27" fillId="0" borderId="0" xfId="16" applyFont="1" applyBorder="1" applyAlignment="1">
      <alignment horizontal="center" vertical="center" wrapText="1"/>
    </xf>
    <xf numFmtId="0" fontId="19" fillId="0" borderId="0" xfId="16" applyFont="1" applyBorder="1" applyAlignment="1">
      <alignment horizontal="center" vertical="center"/>
    </xf>
    <xf numFmtId="0" fontId="6" fillId="0" borderId="1" xfId="16" applyFont="1" applyFill="1" applyBorder="1" applyAlignment="1">
      <alignment horizontal="center" vertical="center" wrapText="1"/>
    </xf>
    <xf numFmtId="0" fontId="34" fillId="0" borderId="1" xfId="16" applyFont="1" applyBorder="1" applyAlignment="1">
      <alignment horizontal="left" vertical="center" wrapText="1"/>
    </xf>
    <xf numFmtId="0" fontId="27" fillId="0" borderId="1" xfId="16" applyFont="1" applyBorder="1" applyAlignment="1">
      <alignment horizontal="center" vertical="center" wrapText="1"/>
    </xf>
    <xf numFmtId="3" fontId="34" fillId="0" borderId="1" xfId="16" applyNumberFormat="1" applyFont="1" applyBorder="1" applyAlignment="1">
      <alignment horizontal="center" vertical="center" wrapText="1"/>
    </xf>
    <xf numFmtId="164" fontId="34" fillId="5" borderId="1" xfId="17" applyNumberFormat="1" applyFont="1" applyFill="1" applyBorder="1" applyAlignment="1">
      <alignment horizontal="center" vertical="center" wrapText="1"/>
    </xf>
    <xf numFmtId="2" fontId="34" fillId="0" borderId="1" xfId="16" applyNumberFormat="1" applyFont="1" applyBorder="1" applyAlignment="1">
      <alignment horizontal="center" vertical="center" wrapText="1"/>
    </xf>
    <xf numFmtId="166" fontId="34" fillId="5" borderId="1" xfId="16" applyNumberFormat="1" applyFont="1" applyFill="1" applyBorder="1" applyAlignment="1">
      <alignment horizontal="center" vertical="center" wrapText="1"/>
    </xf>
    <xf numFmtId="3" fontId="34" fillId="5" borderId="1" xfId="16" applyNumberFormat="1" applyFont="1" applyFill="1" applyBorder="1" applyAlignment="1">
      <alignment horizontal="center" vertical="center" wrapText="1"/>
    </xf>
    <xf numFmtId="167" fontId="34" fillId="5" borderId="1" xfId="16" applyNumberFormat="1" applyFont="1" applyFill="1" applyBorder="1" applyAlignment="1">
      <alignment horizontal="center" vertical="center" wrapText="1"/>
    </xf>
    <xf numFmtId="4" fontId="37" fillId="5" borderId="1" xfId="16" applyNumberFormat="1" applyFont="1" applyFill="1" applyBorder="1" applyAlignment="1">
      <alignment horizontal="center" vertical="center" wrapText="1"/>
    </xf>
    <xf numFmtId="1" fontId="34" fillId="5" borderId="1" xfId="16" applyNumberFormat="1" applyFont="1" applyFill="1" applyBorder="1" applyAlignment="1">
      <alignment horizontal="center" vertical="center" wrapText="1"/>
    </xf>
    <xf numFmtId="2" fontId="34" fillId="5" borderId="1" xfId="16" applyNumberFormat="1" applyFont="1" applyFill="1" applyBorder="1" applyAlignment="1">
      <alignment horizontal="center" vertical="center" wrapText="1"/>
    </xf>
    <xf numFmtId="0" fontId="34" fillId="5" borderId="1" xfId="16" applyFont="1" applyFill="1" applyBorder="1" applyAlignment="1">
      <alignment horizontal="left" vertical="center" wrapText="1"/>
    </xf>
    <xf numFmtId="0" fontId="27" fillId="0" borderId="1" xfId="16" applyFont="1" applyBorder="1" applyAlignment="1">
      <alignment horizontal="left" vertical="center" wrapText="1"/>
    </xf>
    <xf numFmtId="0" fontId="34" fillId="5" borderId="1" xfId="16" applyFont="1" applyFill="1" applyBorder="1" applyAlignment="1">
      <alignment horizontal="left" vertical="center" wrapText="1" indent="1"/>
    </xf>
    <xf numFmtId="0" fontId="38" fillId="0" borderId="1" xfId="16" applyFont="1" applyFill="1" applyBorder="1" applyAlignment="1">
      <alignment horizontal="center" vertical="center" wrapText="1"/>
    </xf>
    <xf numFmtId="0" fontId="36" fillId="9" borderId="1" xfId="16" applyFont="1" applyFill="1" applyBorder="1" applyAlignment="1">
      <alignment horizontal="left" vertical="center" wrapText="1"/>
    </xf>
    <xf numFmtId="0" fontId="36" fillId="9" borderId="1" xfId="16" applyFont="1" applyFill="1" applyBorder="1" applyAlignment="1">
      <alignment horizontal="center" vertical="center" wrapText="1"/>
    </xf>
    <xf numFmtId="4" fontId="6" fillId="9" borderId="1" xfId="16" applyNumberFormat="1" applyFont="1" applyFill="1" applyBorder="1" applyAlignment="1">
      <alignment horizontal="center" vertical="center" wrapText="1"/>
    </xf>
    <xf numFmtId="164" fontId="36" fillId="9" borderId="1" xfId="17" applyNumberFormat="1" applyFont="1" applyFill="1" applyBorder="1" applyAlignment="1">
      <alignment horizontal="center" vertical="center" wrapText="1"/>
    </xf>
    <xf numFmtId="3" fontId="36" fillId="9" borderId="1" xfId="16" applyNumberFormat="1" applyFont="1" applyFill="1" applyBorder="1" applyAlignment="1">
      <alignment horizontal="center" vertical="center" wrapText="1"/>
    </xf>
    <xf numFmtId="0" fontId="7" fillId="0" borderId="0" xfId="9" applyFont="1" applyFill="1" applyAlignment="1" applyProtection="1">
      <alignment vertical="center" wrapText="1"/>
      <protection locked="0"/>
    </xf>
    <xf numFmtId="0" fontId="11" fillId="0" borderId="0" xfId="11" applyAlignment="1">
      <alignment horizontal="center" vertical="center" wrapText="1"/>
    </xf>
    <xf numFmtId="0" fontId="35" fillId="0" borderId="0" xfId="11" applyFont="1" applyAlignment="1">
      <alignment horizontal="centerContinuous" vertical="center" wrapText="1"/>
    </xf>
    <xf numFmtId="0" fontId="36" fillId="0" borderId="0" xfId="11" applyFont="1" applyBorder="1" applyAlignment="1">
      <alignment horizontal="center" vertical="center" wrapText="1"/>
    </xf>
    <xf numFmtId="0" fontId="36" fillId="0" borderId="0" xfId="11" applyFont="1" applyBorder="1" applyAlignment="1">
      <alignment vertical="center" wrapText="1"/>
    </xf>
    <xf numFmtId="0" fontId="6" fillId="0" borderId="1" xfId="11" applyFont="1" applyFill="1" applyBorder="1" applyAlignment="1">
      <alignment horizontal="center" vertical="center" wrapText="1"/>
    </xf>
    <xf numFmtId="0" fontId="34" fillId="0" borderId="1" xfId="11" applyFont="1" applyBorder="1" applyAlignment="1">
      <alignment horizontal="left" vertical="center" wrapText="1"/>
    </xf>
    <xf numFmtId="0" fontId="27" fillId="0" borderId="1" xfId="11" applyFont="1" applyBorder="1" applyAlignment="1">
      <alignment horizontal="center" vertical="center" wrapText="1"/>
    </xf>
    <xf numFmtId="3" fontId="34" fillId="11" borderId="1" xfId="11" applyNumberFormat="1" applyFont="1" applyFill="1" applyBorder="1" applyAlignment="1">
      <alignment horizontal="center" vertical="center" wrapText="1"/>
    </xf>
    <xf numFmtId="164" fontId="34" fillId="5" borderId="1" xfId="10" applyNumberFormat="1" applyFont="1" applyFill="1" applyBorder="1" applyAlignment="1">
      <alignment horizontal="center" vertical="center" wrapText="1"/>
    </xf>
    <xf numFmtId="3" fontId="34" fillId="0" borderId="1" xfId="11" applyNumberFormat="1" applyFont="1" applyFill="1" applyBorder="1" applyAlignment="1">
      <alignment horizontal="center" vertical="center" wrapText="1"/>
    </xf>
    <xf numFmtId="0" fontId="34" fillId="0" borderId="1" xfId="11" applyFont="1" applyFill="1" applyBorder="1" applyAlignment="1">
      <alignment horizontal="left" vertical="center" wrapText="1"/>
    </xf>
    <xf numFmtId="0" fontId="27" fillId="0" borderId="1" xfId="11" applyFont="1" applyFill="1" applyBorder="1" applyAlignment="1">
      <alignment horizontal="center" vertical="center" wrapText="1"/>
    </xf>
    <xf numFmtId="0" fontId="11" fillId="0" borderId="0" xfId="11" applyFill="1" applyAlignment="1">
      <alignment horizontal="center" vertical="center" wrapText="1"/>
    </xf>
    <xf numFmtId="2" fontId="34" fillId="5" borderId="1" xfId="10" applyNumberFormat="1" applyFont="1" applyFill="1" applyBorder="1" applyAlignment="1">
      <alignment horizontal="center" vertical="center" wrapText="1"/>
    </xf>
    <xf numFmtId="4" fontId="34" fillId="5" borderId="1" xfId="11" applyNumberFormat="1" applyFont="1" applyFill="1" applyBorder="1" applyAlignment="1">
      <alignment horizontal="center" vertical="center" wrapText="1"/>
    </xf>
    <xf numFmtId="2" fontId="34" fillId="0" borderId="1" xfId="10" applyNumberFormat="1" applyFont="1" applyFill="1" applyBorder="1" applyAlignment="1">
      <alignment horizontal="center" vertical="center" wrapText="1"/>
    </xf>
    <xf numFmtId="4" fontId="34" fillId="0" borderId="1" xfId="11" applyNumberFormat="1" applyFont="1" applyFill="1" applyBorder="1" applyAlignment="1">
      <alignment horizontal="center" vertical="center" wrapText="1"/>
    </xf>
    <xf numFmtId="3" fontId="37" fillId="11" borderId="1" xfId="11" applyNumberFormat="1" applyFont="1" applyFill="1" applyBorder="1" applyAlignment="1">
      <alignment horizontal="center" vertical="center" wrapText="1"/>
    </xf>
    <xf numFmtId="3" fontId="37" fillId="0" borderId="1" xfId="11" applyNumberFormat="1" applyFont="1" applyFill="1" applyBorder="1" applyAlignment="1">
      <alignment horizontal="center" vertical="center" wrapText="1"/>
    </xf>
    <xf numFmtId="0" fontId="11" fillId="12" borderId="0" xfId="11" applyFill="1" applyAlignment="1">
      <alignment horizontal="center" vertical="center" wrapText="1"/>
    </xf>
    <xf numFmtId="0" fontId="34" fillId="13" borderId="1" xfId="11" applyFont="1" applyFill="1" applyBorder="1" applyAlignment="1">
      <alignment horizontal="left" vertical="center" wrapText="1"/>
    </xf>
    <xf numFmtId="0" fontId="27" fillId="13" borderId="1" xfId="11" applyFont="1" applyFill="1" applyBorder="1" applyAlignment="1">
      <alignment horizontal="center" vertical="center" wrapText="1"/>
    </xf>
    <xf numFmtId="3" fontId="34" fillId="13" borderId="1" xfId="11" applyNumberFormat="1" applyFont="1" applyFill="1" applyBorder="1" applyAlignment="1">
      <alignment horizontal="center" vertical="center" wrapText="1"/>
    </xf>
    <xf numFmtId="164" fontId="34" fillId="13" borderId="1" xfId="10" applyNumberFormat="1" applyFont="1" applyFill="1" applyBorder="1" applyAlignment="1">
      <alignment horizontal="center" vertical="center" wrapText="1"/>
    </xf>
    <xf numFmtId="0" fontId="11" fillId="14" borderId="0" xfId="11" applyFill="1" applyAlignment="1">
      <alignment horizontal="center" vertical="center" wrapText="1"/>
    </xf>
    <xf numFmtId="3" fontId="34" fillId="5" borderId="1" xfId="11" applyNumberFormat="1" applyFont="1" applyFill="1" applyBorder="1" applyAlignment="1">
      <alignment horizontal="center" vertical="center" wrapText="1"/>
    </xf>
    <xf numFmtId="0" fontId="34" fillId="5" borderId="1" xfId="11" applyFont="1" applyFill="1" applyBorder="1" applyAlignment="1">
      <alignment horizontal="left" vertical="center" wrapText="1"/>
    </xf>
    <xf numFmtId="0" fontId="11" fillId="5" borderId="0" xfId="11" applyFill="1" applyAlignment="1">
      <alignment horizontal="center" vertical="center" wrapText="1"/>
    </xf>
    <xf numFmtId="0" fontId="11" fillId="15" borderId="0" xfId="11" applyFill="1" applyAlignment="1">
      <alignment horizontal="center" vertical="center" wrapText="1"/>
    </xf>
    <xf numFmtId="3" fontId="37" fillId="5" borderId="1" xfId="11" applyNumberFormat="1" applyFont="1" applyFill="1" applyBorder="1" applyAlignment="1">
      <alignment horizontal="center" vertical="center" wrapText="1"/>
    </xf>
    <xf numFmtId="0" fontId="27" fillId="5" borderId="1" xfId="11" applyFont="1" applyFill="1" applyBorder="1" applyAlignment="1">
      <alignment horizontal="center" vertical="center" wrapText="1"/>
    </xf>
    <xf numFmtId="0" fontId="39" fillId="5" borderId="1" xfId="11" applyFont="1" applyFill="1" applyBorder="1" applyAlignment="1">
      <alignment horizontal="left" vertical="center" wrapText="1"/>
    </xf>
    <xf numFmtId="164" fontId="39" fillId="5" borderId="1" xfId="10" applyNumberFormat="1" applyFont="1" applyFill="1" applyBorder="1" applyAlignment="1">
      <alignment horizontal="center" vertical="center" wrapText="1"/>
    </xf>
    <xf numFmtId="1" fontId="36" fillId="5" borderId="1" xfId="11" applyNumberFormat="1" applyFont="1" applyFill="1" applyBorder="1" applyAlignment="1">
      <alignment horizontal="center" vertical="center" wrapText="1"/>
    </xf>
    <xf numFmtId="0" fontId="34" fillId="5" borderId="1" xfId="11" applyFont="1" applyFill="1" applyBorder="1" applyAlignment="1">
      <alignment horizontal="left" vertical="center" wrapText="1" indent="1"/>
    </xf>
    <xf numFmtId="0" fontId="36" fillId="4" borderId="1" xfId="11" applyFont="1" applyFill="1" applyBorder="1" applyAlignment="1">
      <alignment horizontal="left" vertical="center" wrapText="1"/>
    </xf>
    <xf numFmtId="0" fontId="41" fillId="4" borderId="1" xfId="11" applyFont="1" applyFill="1" applyBorder="1" applyAlignment="1">
      <alignment horizontal="center" vertical="center" wrapText="1"/>
    </xf>
    <xf numFmtId="3" fontId="36" fillId="4" borderId="1" xfId="11" applyNumberFormat="1" applyFont="1" applyFill="1" applyBorder="1" applyAlignment="1">
      <alignment horizontal="right" vertical="center" wrapText="1"/>
    </xf>
    <xf numFmtId="164" fontId="36" fillId="4" borderId="1" xfId="10" applyNumberFormat="1" applyFont="1" applyFill="1" applyBorder="1" applyAlignment="1">
      <alignment horizontal="center" vertical="center" wrapText="1"/>
    </xf>
    <xf numFmtId="3" fontId="36" fillId="4" borderId="1" xfId="11" applyNumberFormat="1" applyFont="1" applyFill="1" applyBorder="1" applyAlignment="1">
      <alignment horizontal="center" vertical="center" wrapText="1"/>
    </xf>
    <xf numFmtId="0" fontId="20" fillId="0" borderId="0" xfId="11" applyFont="1"/>
    <xf numFmtId="0" fontId="27" fillId="0" borderId="0" xfId="11" applyFont="1" applyFill="1" applyAlignment="1">
      <alignment horizontal="left" vertical="center" wrapText="1"/>
    </xf>
    <xf numFmtId="168" fontId="20" fillId="0" borderId="0" xfId="11" applyNumberFormat="1" applyFont="1" applyAlignment="1">
      <alignment horizontal="center" vertical="center"/>
    </xf>
    <xf numFmtId="0" fontId="24" fillId="0" borderId="21" xfId="11" applyFont="1" applyBorder="1" applyAlignment="1"/>
    <xf numFmtId="0" fontId="6" fillId="16" borderId="1" xfId="11" applyFont="1" applyFill="1" applyBorder="1" applyAlignment="1">
      <alignment horizontal="left" vertical="center" wrapText="1"/>
    </xf>
    <xf numFmtId="0" fontId="44" fillId="16" borderId="1" xfId="11" applyFont="1" applyFill="1" applyBorder="1" applyAlignment="1">
      <alignment horizontal="center" vertical="center" wrapText="1"/>
    </xf>
    <xf numFmtId="3" fontId="36" fillId="16" borderId="1" xfId="11" applyNumberFormat="1" applyFont="1" applyFill="1" applyBorder="1" applyAlignment="1">
      <alignment horizontal="center" vertical="center"/>
    </xf>
    <xf numFmtId="164" fontId="45" fillId="16" borderId="1" xfId="10" applyNumberFormat="1" applyFont="1" applyFill="1" applyBorder="1" applyAlignment="1">
      <alignment horizontal="center" vertical="center"/>
    </xf>
    <xf numFmtId="0" fontId="20" fillId="0" borderId="0" xfId="11" applyFont="1" applyFill="1"/>
    <xf numFmtId="0" fontId="46" fillId="17" borderId="1" xfId="11" applyFont="1" applyFill="1" applyBorder="1" applyAlignment="1">
      <alignment horizontal="left" vertical="center" wrapText="1"/>
    </xf>
    <xf numFmtId="0" fontId="47" fillId="17" borderId="1" xfId="11" applyFont="1" applyFill="1" applyBorder="1" applyAlignment="1">
      <alignment horizontal="center" vertical="center" wrapText="1"/>
    </xf>
    <xf numFmtId="3" fontId="34" fillId="17" borderId="1" xfId="11" applyNumberFormat="1" applyFont="1" applyFill="1" applyBorder="1" applyAlignment="1">
      <alignment horizontal="center" vertical="center"/>
    </xf>
    <xf numFmtId="164" fontId="39" fillId="17" borderId="1" xfId="10" applyNumberFormat="1" applyFont="1" applyFill="1" applyBorder="1" applyAlignment="1">
      <alignment horizontal="center" vertical="center"/>
    </xf>
    <xf numFmtId="3" fontId="31" fillId="0" borderId="0" xfId="11" applyNumberFormat="1" applyFont="1" applyFill="1"/>
    <xf numFmtId="0" fontId="31" fillId="0" borderId="0" xfId="11" applyFont="1" applyFill="1"/>
    <xf numFmtId="0" fontId="37" fillId="0" borderId="1" xfId="11" applyFont="1" applyFill="1" applyBorder="1" applyAlignment="1">
      <alignment horizontal="left" vertical="center" wrapText="1" indent="2"/>
    </xf>
    <xf numFmtId="0" fontId="5" fillId="0" borderId="1" xfId="11" applyFont="1" applyBorder="1" applyAlignment="1">
      <alignment horizontal="center" vertical="center" wrapText="1"/>
    </xf>
    <xf numFmtId="3" fontId="34" fillId="9" borderId="1" xfId="11" applyNumberFormat="1" applyFont="1" applyFill="1" applyBorder="1" applyAlignment="1">
      <alignment horizontal="center" vertical="center"/>
    </xf>
    <xf numFmtId="164" fontId="39" fillId="0" borderId="1" xfId="10" applyNumberFormat="1" applyFont="1" applyFill="1" applyBorder="1" applyAlignment="1">
      <alignment horizontal="center" vertical="center"/>
    </xf>
    <xf numFmtId="3" fontId="34" fillId="0" borderId="1" xfId="11" applyNumberFormat="1" applyFont="1" applyFill="1" applyBorder="1" applyAlignment="1">
      <alignment horizontal="center" vertical="center"/>
    </xf>
    <xf numFmtId="3" fontId="20" fillId="0" borderId="0" xfId="11" applyNumberFormat="1" applyFont="1" applyFill="1"/>
    <xf numFmtId="167" fontId="36" fillId="16" borderId="1" xfId="11" applyNumberFormat="1" applyFont="1" applyFill="1" applyBorder="1" applyAlignment="1">
      <alignment horizontal="center" vertical="center"/>
    </xf>
    <xf numFmtId="167" fontId="34" fillId="17" borderId="1" xfId="11" applyNumberFormat="1" applyFont="1" applyFill="1" applyBorder="1" applyAlignment="1">
      <alignment horizontal="center" vertical="center"/>
    </xf>
    <xf numFmtId="167" fontId="34" fillId="0" borderId="1" xfId="11" applyNumberFormat="1" applyFont="1" applyFill="1" applyBorder="1" applyAlignment="1">
      <alignment horizontal="center" vertical="center"/>
    </xf>
    <xf numFmtId="0" fontId="37" fillId="5" borderId="1" xfId="11" applyFont="1" applyFill="1" applyBorder="1" applyAlignment="1">
      <alignment horizontal="left" vertical="center" wrapText="1" indent="2"/>
    </xf>
    <xf numFmtId="0" fontId="12" fillId="0" borderId="0" xfId="11" applyFont="1" applyFill="1"/>
    <xf numFmtId="3" fontId="6" fillId="16" borderId="1" xfId="11" applyNumberFormat="1" applyFont="1" applyFill="1" applyBorder="1" applyAlignment="1">
      <alignment horizontal="center" vertical="center" wrapText="1"/>
    </xf>
    <xf numFmtId="0" fontId="37" fillId="5" borderId="1" xfId="11" applyFont="1" applyFill="1" applyBorder="1" applyAlignment="1">
      <alignment horizontal="left" vertical="center" wrapText="1"/>
    </xf>
    <xf numFmtId="3" fontId="34" fillId="18" borderId="1" xfId="11" applyNumberFormat="1" applyFont="1" applyFill="1" applyBorder="1" applyAlignment="1">
      <alignment horizontal="center" vertical="center"/>
    </xf>
    <xf numFmtId="164" fontId="39" fillId="5" borderId="1" xfId="10" applyNumberFormat="1" applyFont="1" applyFill="1" applyBorder="1" applyAlignment="1">
      <alignment horizontal="center" vertical="center"/>
    </xf>
    <xf numFmtId="3" fontId="34" fillId="5" borderId="1" xfId="11" applyNumberFormat="1" applyFont="1" applyFill="1" applyBorder="1" applyAlignment="1">
      <alignment horizontal="center" vertical="center"/>
    </xf>
    <xf numFmtId="0" fontId="13" fillId="0" borderId="1" xfId="11" applyFont="1" applyBorder="1" applyAlignment="1">
      <alignment horizontal="center" vertical="center" wrapText="1"/>
    </xf>
    <xf numFmtId="164" fontId="46" fillId="5" borderId="1" xfId="10" applyNumberFormat="1" applyFont="1" applyFill="1" applyBorder="1" applyAlignment="1">
      <alignment horizontal="center" vertical="center" wrapText="1"/>
    </xf>
    <xf numFmtId="164" fontId="34" fillId="5" borderId="1" xfId="10" applyNumberFormat="1" applyFont="1" applyFill="1" applyBorder="1" applyAlignment="1">
      <alignment horizontal="center" vertical="center"/>
    </xf>
    <xf numFmtId="2" fontId="34" fillId="5" borderId="1" xfId="10" applyNumberFormat="1" applyFont="1" applyFill="1" applyBorder="1" applyAlignment="1">
      <alignment horizontal="center" vertical="center"/>
    </xf>
    <xf numFmtId="0" fontId="46" fillId="0" borderId="1" xfId="11" applyFont="1" applyBorder="1" applyAlignment="1">
      <alignment horizontal="left" vertical="center" wrapText="1"/>
    </xf>
    <xf numFmtId="164" fontId="39" fillId="0" borderId="1" xfId="10" applyNumberFormat="1" applyFont="1" applyBorder="1" applyAlignment="1">
      <alignment horizontal="center" vertical="center"/>
    </xf>
    <xf numFmtId="164" fontId="34" fillId="0" borderId="1" xfId="10" applyNumberFormat="1" applyFont="1" applyBorder="1" applyAlignment="1">
      <alignment horizontal="center" vertical="center"/>
    </xf>
    <xf numFmtId="2" fontId="34" fillId="0" borderId="1" xfId="10" applyNumberFormat="1" applyFont="1" applyBorder="1" applyAlignment="1">
      <alignment horizontal="center" vertical="center"/>
    </xf>
    <xf numFmtId="1" fontId="37" fillId="5" borderId="1" xfId="10" applyNumberFormat="1" applyFont="1" applyFill="1" applyBorder="1" applyAlignment="1">
      <alignment horizontal="center" vertical="center" wrapText="1"/>
    </xf>
    <xf numFmtId="3" fontId="37" fillId="5" borderId="1" xfId="11" applyNumberFormat="1" applyFont="1" applyFill="1" applyBorder="1" applyAlignment="1">
      <alignment horizontal="right" vertical="center" wrapText="1"/>
    </xf>
    <xf numFmtId="2" fontId="37" fillId="5" borderId="1" xfId="10" applyNumberFormat="1" applyFont="1" applyFill="1" applyBorder="1" applyAlignment="1">
      <alignment horizontal="center" vertical="center" wrapText="1"/>
    </xf>
    <xf numFmtId="0" fontId="37" fillId="5" borderId="1" xfId="11" applyFont="1" applyFill="1" applyBorder="1" applyAlignment="1">
      <alignment horizontal="center" vertical="center" wrapText="1"/>
    </xf>
    <xf numFmtId="0" fontId="6" fillId="4" borderId="1" xfId="11" applyFont="1" applyFill="1" applyBorder="1" applyAlignment="1">
      <alignment horizontal="left" vertical="center" wrapText="1"/>
    </xf>
    <xf numFmtId="0" fontId="15" fillId="4" borderId="1" xfId="11" applyFont="1" applyFill="1" applyBorder="1" applyAlignment="1">
      <alignment horizontal="center" vertical="center" wrapText="1"/>
    </xf>
    <xf numFmtId="3" fontId="6" fillId="4" borderId="1" xfId="11" applyNumberFormat="1" applyFont="1" applyFill="1" applyBorder="1" applyAlignment="1">
      <alignment horizontal="center" vertical="center"/>
    </xf>
    <xf numFmtId="164" fontId="48" fillId="4" borderId="1" xfId="10" applyNumberFormat="1" applyFont="1" applyFill="1" applyBorder="1" applyAlignment="1">
      <alignment horizontal="center" vertical="center"/>
    </xf>
    <xf numFmtId="0" fontId="36" fillId="0" borderId="0" xfId="11" applyFont="1" applyFill="1" applyBorder="1" applyAlignment="1">
      <alignment horizontal="left" vertical="center" wrapText="1"/>
    </xf>
    <xf numFmtId="0" fontId="24" fillId="0" borderId="0" xfId="11" applyFont="1" applyFill="1" applyBorder="1" applyAlignment="1">
      <alignment horizontal="center" vertical="center" wrapText="1"/>
    </xf>
    <xf numFmtId="3" fontId="36" fillId="0" borderId="0" xfId="11" applyNumberFormat="1" applyFont="1" applyFill="1" applyBorder="1" applyAlignment="1">
      <alignment horizontal="right" vertical="center"/>
    </xf>
    <xf numFmtId="167" fontId="48" fillId="0" borderId="0" xfId="11" applyNumberFormat="1" applyFont="1" applyFill="1" applyBorder="1" applyAlignment="1">
      <alignment horizontal="right" vertical="center" wrapText="1"/>
    </xf>
    <xf numFmtId="167" fontId="45" fillId="0" borderId="0" xfId="11" applyNumberFormat="1" applyFont="1" applyFill="1" applyBorder="1" applyAlignment="1">
      <alignment horizontal="right" vertical="center"/>
    </xf>
    <xf numFmtId="0" fontId="39" fillId="0" borderId="0" xfId="11" applyFont="1"/>
    <xf numFmtId="0" fontId="49" fillId="0" borderId="0" xfId="11" applyFont="1"/>
    <xf numFmtId="0" fontId="27" fillId="0" borderId="0" xfId="11" applyFont="1" applyFill="1" applyAlignment="1">
      <alignment vertical="center" wrapText="1"/>
    </xf>
    <xf numFmtId="0" fontId="19" fillId="0" borderId="0" xfId="11" applyFont="1" applyAlignment="1"/>
    <xf numFmtId="0" fontId="4" fillId="0" borderId="0" xfId="11" applyFont="1" applyFill="1"/>
    <xf numFmtId="0" fontId="5" fillId="17" borderId="1" xfId="11" applyFont="1" applyFill="1" applyBorder="1" applyAlignment="1">
      <alignment horizontal="center" vertical="center" wrapText="1"/>
    </xf>
    <xf numFmtId="0" fontId="7" fillId="0" borderId="0" xfId="11" applyFont="1" applyFill="1"/>
    <xf numFmtId="0" fontId="5" fillId="5" borderId="1" xfId="11" applyFont="1" applyFill="1" applyBorder="1" applyAlignment="1">
      <alignment horizontal="center" vertical="center" wrapText="1"/>
    </xf>
    <xf numFmtId="3" fontId="37" fillId="5" borderId="1" xfId="11" applyNumberFormat="1" applyFont="1" applyFill="1" applyBorder="1" applyAlignment="1">
      <alignment horizontal="center" vertical="center"/>
    </xf>
    <xf numFmtId="0" fontId="44" fillId="4" borderId="1" xfId="11" applyFont="1" applyFill="1" applyBorder="1" applyAlignment="1">
      <alignment horizontal="center" vertical="center" wrapText="1"/>
    </xf>
    <xf numFmtId="3" fontId="36" fillId="4" borderId="1" xfId="11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center" vertical="center"/>
    </xf>
    <xf numFmtId="164" fontId="8" fillId="0" borderId="1" xfId="1" applyNumberFormat="1" applyFont="1" applyFill="1" applyBorder="1" applyAlignment="1">
      <alignment horizontal="center" vertical="center"/>
    </xf>
    <xf numFmtId="1" fontId="8" fillId="0" borderId="1" xfId="1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0" fillId="0" borderId="0" xfId="16" applyFont="1"/>
    <xf numFmtId="0" fontId="19" fillId="0" borderId="0" xfId="16" applyFont="1" applyFill="1" applyAlignment="1">
      <alignment vertical="center" wrapText="1"/>
    </xf>
    <xf numFmtId="168" fontId="43" fillId="0" borderId="0" xfId="16" applyNumberFormat="1" applyFont="1" applyAlignment="1">
      <alignment horizontal="centerContinuous" vertical="center"/>
    </xf>
    <xf numFmtId="168" fontId="20" fillId="0" borderId="0" xfId="16" applyNumberFormat="1" applyFont="1" applyAlignment="1">
      <alignment horizontal="center" vertical="center"/>
    </xf>
    <xf numFmtId="0" fontId="24" fillId="0" borderId="0" xfId="16" applyFont="1" applyBorder="1" applyAlignment="1"/>
    <xf numFmtId="0" fontId="37" fillId="0" borderId="1" xfId="16" applyFont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 wrapText="1"/>
    </xf>
    <xf numFmtId="3" fontId="37" fillId="19" borderId="1" xfId="16" applyNumberFormat="1" applyFont="1" applyFill="1" applyBorder="1" applyAlignment="1">
      <alignment horizontal="center" vertical="center" wrapText="1"/>
    </xf>
    <xf numFmtId="164" fontId="46" fillId="0" borderId="1" xfId="17" applyNumberFormat="1" applyFont="1" applyBorder="1" applyAlignment="1">
      <alignment horizontal="right" vertical="center" wrapText="1"/>
    </xf>
    <xf numFmtId="3" fontId="37" fillId="0" borderId="1" xfId="16" applyNumberFormat="1" applyFont="1" applyFill="1" applyBorder="1" applyAlignment="1">
      <alignment horizontal="center" vertical="center" wrapText="1"/>
    </xf>
    <xf numFmtId="164" fontId="46" fillId="0" borderId="1" xfId="17" applyNumberFormat="1" applyFont="1" applyFill="1" applyBorder="1" applyAlignment="1">
      <alignment horizontal="right" vertical="center" wrapText="1"/>
    </xf>
    <xf numFmtId="2" fontId="13" fillId="0" borderId="1" xfId="16" applyNumberFormat="1" applyFont="1" applyBorder="1" applyAlignment="1">
      <alignment horizontal="center" vertical="center" wrapText="1"/>
    </xf>
    <xf numFmtId="167" fontId="37" fillId="0" borderId="1" xfId="16" applyNumberFormat="1" applyFont="1" applyBorder="1" applyAlignment="1">
      <alignment horizontal="center" vertical="center" wrapText="1"/>
    </xf>
    <xf numFmtId="3" fontId="37" fillId="0" borderId="1" xfId="16" applyNumberFormat="1" applyFont="1" applyBorder="1" applyAlignment="1">
      <alignment horizontal="center" vertical="center" wrapText="1"/>
    </xf>
    <xf numFmtId="0" fontId="46" fillId="0" borderId="1" xfId="16" applyFont="1" applyFill="1" applyBorder="1" applyAlignment="1">
      <alignment horizontal="left" vertical="center" wrapText="1"/>
    </xf>
    <xf numFmtId="0" fontId="5" fillId="0" borderId="1" xfId="16" applyFont="1" applyFill="1" applyBorder="1" applyAlignment="1">
      <alignment horizontal="center" vertical="center" wrapText="1"/>
    </xf>
    <xf numFmtId="164" fontId="13" fillId="0" borderId="1" xfId="16" applyNumberFormat="1" applyFont="1" applyFill="1" applyBorder="1" applyAlignment="1">
      <alignment horizontal="center" vertical="center" wrapText="1"/>
    </xf>
    <xf numFmtId="164" fontId="13" fillId="0" borderId="1" xfId="16" applyNumberFormat="1" applyFont="1" applyBorder="1" applyAlignment="1">
      <alignment horizontal="center" vertical="center" wrapText="1"/>
    </xf>
    <xf numFmtId="0" fontId="12" fillId="0" borderId="0" xfId="16" applyFont="1" applyFill="1"/>
    <xf numFmtId="0" fontId="46" fillId="0" borderId="1" xfId="16" applyFont="1" applyBorder="1" applyAlignment="1">
      <alignment horizontal="left" vertical="center" wrapText="1"/>
    </xf>
    <xf numFmtId="0" fontId="31" fillId="0" borderId="0" xfId="16" applyFont="1"/>
    <xf numFmtId="0" fontId="13" fillId="0" borderId="1" xfId="16" applyFont="1" applyBorder="1" applyAlignment="1">
      <alignment horizontal="center" vertical="center" wrapText="1"/>
    </xf>
    <xf numFmtId="3" fontId="34" fillId="0" borderId="1" xfId="16" applyNumberFormat="1" applyFont="1" applyFill="1" applyBorder="1" applyAlignment="1">
      <alignment horizontal="center" vertical="center"/>
    </xf>
    <xf numFmtId="3" fontId="34" fillId="0" borderId="1" xfId="16" applyNumberFormat="1" applyFont="1" applyBorder="1" applyAlignment="1">
      <alignment horizontal="center" vertical="center"/>
    </xf>
    <xf numFmtId="0" fontId="37" fillId="0" borderId="1" xfId="16" applyFont="1" applyFill="1" applyBorder="1" applyAlignment="1">
      <alignment horizontal="left" vertical="center" wrapText="1"/>
    </xf>
    <xf numFmtId="0" fontId="41" fillId="9" borderId="1" xfId="16" applyFont="1" applyFill="1" applyBorder="1" applyAlignment="1">
      <alignment horizontal="center" vertical="center" wrapText="1"/>
    </xf>
    <xf numFmtId="3" fontId="36" fillId="9" borderId="1" xfId="16" applyNumberFormat="1" applyFont="1" applyFill="1" applyBorder="1" applyAlignment="1">
      <alignment horizontal="center" vertical="center"/>
    </xf>
    <xf numFmtId="164" fontId="48" fillId="9" borderId="1" xfId="17" applyNumberFormat="1" applyFont="1" applyFill="1" applyBorder="1" applyAlignment="1">
      <alignment horizontal="right" vertical="center" wrapText="1"/>
    </xf>
    <xf numFmtId="164" fontId="45" fillId="9" borderId="1" xfId="17" applyNumberFormat="1" applyFont="1" applyFill="1" applyBorder="1" applyAlignment="1">
      <alignment horizontal="right" vertical="center"/>
    </xf>
    <xf numFmtId="0" fontId="36" fillId="0" borderId="0" xfId="16" applyFont="1" applyFill="1" applyBorder="1" applyAlignment="1">
      <alignment horizontal="left" vertical="center" wrapText="1"/>
    </xf>
    <xf numFmtId="0" fontId="24" fillId="0" borderId="0" xfId="16" applyFont="1" applyFill="1" applyBorder="1" applyAlignment="1">
      <alignment horizontal="center" vertical="center" wrapText="1"/>
    </xf>
    <xf numFmtId="3" fontId="36" fillId="0" borderId="0" xfId="16" applyNumberFormat="1" applyFont="1" applyFill="1" applyBorder="1" applyAlignment="1">
      <alignment horizontal="right" vertical="center"/>
    </xf>
    <xf numFmtId="167" fontId="48" fillId="0" borderId="0" xfId="16" applyNumberFormat="1" applyFont="1" applyFill="1" applyBorder="1" applyAlignment="1">
      <alignment horizontal="right" vertical="center" wrapText="1"/>
    </xf>
    <xf numFmtId="167" fontId="45" fillId="0" borderId="0" xfId="16" applyNumberFormat="1" applyFont="1" applyFill="1" applyBorder="1" applyAlignment="1">
      <alignment horizontal="right" vertical="center"/>
    </xf>
    <xf numFmtId="0" fontId="31" fillId="0" borderId="0" xfId="16" applyFont="1" applyFill="1"/>
    <xf numFmtId="0" fontId="39" fillId="0" borderId="0" xfId="16" applyFont="1"/>
    <xf numFmtId="0" fontId="50" fillId="0" borderId="0" xfId="16" applyFont="1" applyFill="1" applyBorder="1"/>
    <xf numFmtId="0" fontId="20" fillId="0" borderId="0" xfId="16" applyFont="1" applyBorder="1"/>
    <xf numFmtId="0" fontId="19" fillId="0" borderId="0" xfId="16" applyFont="1" applyFill="1" applyBorder="1" applyAlignment="1">
      <alignment vertical="center" wrapText="1"/>
    </xf>
    <xf numFmtId="168" fontId="43" fillId="0" borderId="0" xfId="16" applyNumberFormat="1" applyFont="1" applyBorder="1" applyAlignment="1">
      <alignment horizontal="centerContinuous" vertical="center"/>
    </xf>
    <xf numFmtId="168" fontId="50" fillId="0" borderId="0" xfId="16" applyNumberFormat="1" applyFont="1" applyFill="1" applyBorder="1" applyAlignment="1">
      <alignment horizontal="center" vertical="center"/>
    </xf>
    <xf numFmtId="3" fontId="37" fillId="19" borderId="1" xfId="16" applyNumberFormat="1" applyFont="1" applyFill="1" applyBorder="1" applyAlignment="1">
      <alignment horizontal="right" vertical="center" wrapText="1"/>
    </xf>
    <xf numFmtId="3" fontId="37" fillId="0" borderId="1" xfId="16" applyNumberFormat="1" applyFont="1" applyFill="1" applyBorder="1" applyAlignment="1">
      <alignment horizontal="right" vertical="center" wrapText="1"/>
    </xf>
    <xf numFmtId="0" fontId="50" fillId="0" borderId="0" xfId="16" applyFont="1" applyFill="1" applyBorder="1" applyAlignment="1">
      <alignment horizontal="center" vertical="center" wrapText="1"/>
    </xf>
    <xf numFmtId="169" fontId="20" fillId="0" borderId="0" xfId="17" applyNumberFormat="1" applyFont="1"/>
    <xf numFmtId="2" fontId="37" fillId="0" borderId="1" xfId="16" applyNumberFormat="1" applyFont="1" applyBorder="1" applyAlignment="1">
      <alignment horizontal="center" vertical="center" wrapText="1"/>
    </xf>
    <xf numFmtId="4" fontId="34" fillId="0" borderId="1" xfId="16" applyNumberFormat="1" applyFont="1" applyBorder="1" applyAlignment="1">
      <alignment horizontal="center" vertical="center"/>
    </xf>
    <xf numFmtId="0" fontId="50" fillId="0" borderId="0" xfId="16" applyFont="1" applyFill="1" applyBorder="1" applyAlignment="1">
      <alignment horizontal="center" vertical="center"/>
    </xf>
    <xf numFmtId="164" fontId="37" fillId="0" borderId="1" xfId="17" applyNumberFormat="1" applyFont="1" applyBorder="1" applyAlignment="1">
      <alignment horizontal="center" vertical="center" wrapText="1"/>
    </xf>
    <xf numFmtId="4" fontId="39" fillId="0" borderId="1" xfId="16" applyNumberFormat="1" applyFont="1" applyBorder="1" applyAlignment="1">
      <alignment horizontal="right" vertical="center"/>
    </xf>
    <xf numFmtId="3" fontId="39" fillId="0" borderId="1" xfId="16" applyNumberFormat="1" applyFont="1" applyBorder="1" applyAlignment="1">
      <alignment horizontal="right" vertical="center"/>
    </xf>
    <xf numFmtId="164" fontId="46" fillId="0" borderId="1" xfId="17" applyNumberFormat="1" applyFont="1" applyBorder="1" applyAlignment="1">
      <alignment horizontal="center" vertical="center" wrapText="1"/>
    </xf>
    <xf numFmtId="0" fontId="24" fillId="9" borderId="1" xfId="16" applyFont="1" applyFill="1" applyBorder="1" applyAlignment="1">
      <alignment horizontal="center" vertical="center" wrapText="1"/>
    </xf>
    <xf numFmtId="3" fontId="36" fillId="9" borderId="1" xfId="16" applyNumberFormat="1" applyFont="1" applyFill="1" applyBorder="1" applyAlignment="1">
      <alignment horizontal="right" vertical="center"/>
    </xf>
    <xf numFmtId="0" fontId="51" fillId="0" borderId="0" xfId="16" applyFont="1" applyFill="1" applyBorder="1"/>
    <xf numFmtId="0" fontId="4" fillId="0" borderId="0" xfId="16" applyFont="1"/>
    <xf numFmtId="9" fontId="8" fillId="0" borderId="1" xfId="17" applyFont="1" applyFill="1" applyBorder="1" applyAlignment="1">
      <alignment vertical="center" wrapText="1"/>
    </xf>
    <xf numFmtId="164" fontId="4" fillId="0" borderId="1" xfId="17" applyNumberFormat="1" applyFont="1" applyFill="1" applyBorder="1" applyAlignment="1">
      <alignment horizontal="center" vertical="center"/>
    </xf>
    <xf numFmtId="0" fontId="8" fillId="0" borderId="1" xfId="17" applyNumberFormat="1" applyFont="1" applyFill="1" applyBorder="1" applyAlignment="1">
      <alignment horizontal="center" vertical="center"/>
    </xf>
    <xf numFmtId="0" fontId="30" fillId="0" borderId="0" xfId="16" applyFont="1" applyFill="1" applyBorder="1" applyAlignment="1">
      <alignment vertical="center"/>
    </xf>
    <xf numFmtId="0" fontId="4" fillId="0" borderId="0" xfId="16" applyFont="1" applyFill="1" applyAlignment="1">
      <alignment vertical="center"/>
    </xf>
    <xf numFmtId="0" fontId="7" fillId="9" borderId="1" xfId="16" applyFont="1" applyFill="1" applyBorder="1" applyAlignment="1">
      <alignment horizontal="center" vertical="center" wrapText="1"/>
    </xf>
    <xf numFmtId="1" fontId="7" fillId="9" borderId="1" xfId="17" applyNumberFormat="1" applyFont="1" applyFill="1" applyBorder="1" applyAlignment="1">
      <alignment horizontal="center" vertical="center"/>
    </xf>
    <xf numFmtId="3" fontId="4" fillId="0" borderId="1" xfId="16" applyNumberFormat="1" applyFont="1" applyFill="1" applyBorder="1" applyAlignment="1">
      <alignment horizontal="center" vertical="center" wrapText="1"/>
    </xf>
    <xf numFmtId="3" fontId="4" fillId="0" borderId="1" xfId="17" applyNumberFormat="1" applyFont="1" applyFill="1" applyBorder="1" applyAlignment="1">
      <alignment horizontal="center" vertical="center"/>
    </xf>
    <xf numFmtId="0" fontId="7" fillId="0" borderId="1" xfId="16" applyFont="1" applyFill="1" applyBorder="1" applyAlignment="1">
      <alignment horizontal="left" vertical="center" wrapText="1" indent="1"/>
    </xf>
    <xf numFmtId="3" fontId="7" fillId="0" borderId="1" xfId="16" applyNumberFormat="1" applyFont="1" applyFill="1" applyBorder="1" applyAlignment="1">
      <alignment horizontal="center" vertical="center" wrapText="1"/>
    </xf>
    <xf numFmtId="3" fontId="7" fillId="0" borderId="1" xfId="17" applyNumberFormat="1" applyFont="1" applyFill="1" applyBorder="1" applyAlignment="1">
      <alignment horizontal="center" vertical="center"/>
    </xf>
    <xf numFmtId="0" fontId="4" fillId="10" borderId="2" xfId="16" applyFont="1" applyFill="1" applyBorder="1" applyAlignment="1">
      <alignment horizontal="center" vertical="center" wrapText="1"/>
    </xf>
    <xf numFmtId="0" fontId="4" fillId="10" borderId="3" xfId="16" applyFont="1" applyFill="1" applyBorder="1" applyAlignment="1">
      <alignment horizontal="center" vertical="center" wrapText="1"/>
    </xf>
    <xf numFmtId="1" fontId="4" fillId="10" borderId="3" xfId="17" applyNumberFormat="1" applyFont="1" applyFill="1" applyBorder="1" applyAlignment="1">
      <alignment horizontal="center" vertical="center"/>
    </xf>
    <xf numFmtId="3" fontId="8" fillId="0" borderId="1" xfId="17" applyNumberFormat="1" applyFont="1" applyFill="1" applyBorder="1" applyAlignment="1">
      <alignment horizontal="center" vertical="center"/>
    </xf>
    <xf numFmtId="0" fontId="7" fillId="9" borderId="1" xfId="16" applyFont="1" applyFill="1" applyBorder="1" applyAlignment="1">
      <alignment horizontal="left" vertical="center" wrapText="1" indent="1"/>
    </xf>
    <xf numFmtId="3" fontId="7" fillId="9" borderId="1" xfId="16" applyNumberFormat="1" applyFont="1" applyFill="1" applyBorder="1" applyAlignment="1">
      <alignment horizontal="center" vertical="center" wrapText="1"/>
    </xf>
    <xf numFmtId="3" fontId="7" fillId="9" borderId="1" xfId="17" applyNumberFormat="1" applyFont="1" applyFill="1" applyBorder="1" applyAlignment="1">
      <alignment horizontal="center" vertical="center"/>
    </xf>
    <xf numFmtId="9" fontId="4" fillId="0" borderId="1" xfId="17" applyFont="1" applyFill="1" applyBorder="1" applyAlignment="1">
      <alignment horizontal="center" vertical="center"/>
    </xf>
    <xf numFmtId="3" fontId="4" fillId="10" borderId="2" xfId="16" applyNumberFormat="1" applyFont="1" applyFill="1" applyBorder="1" applyAlignment="1">
      <alignment horizontal="center" vertical="center" wrapText="1"/>
    </xf>
    <xf numFmtId="3" fontId="4" fillId="10" borderId="3" xfId="16" applyNumberFormat="1" applyFont="1" applyFill="1" applyBorder="1" applyAlignment="1">
      <alignment horizontal="center" vertical="center" wrapText="1"/>
    </xf>
    <xf numFmtId="3" fontId="4" fillId="10" borderId="3" xfId="17" applyNumberFormat="1" applyFont="1" applyFill="1" applyBorder="1" applyAlignment="1">
      <alignment horizontal="center" vertical="center"/>
    </xf>
    <xf numFmtId="0" fontId="7" fillId="3" borderId="1" xfId="16" applyFont="1" applyFill="1" applyBorder="1" applyAlignment="1">
      <alignment vertical="center" wrapText="1"/>
    </xf>
    <xf numFmtId="3" fontId="7" fillId="3" borderId="1" xfId="16" applyNumberFormat="1" applyFont="1" applyFill="1" applyBorder="1" applyAlignment="1">
      <alignment horizontal="center"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3" fontId="7" fillId="3" borderId="1" xfId="17" applyNumberFormat="1" applyFont="1" applyFill="1" applyBorder="1" applyAlignment="1">
      <alignment horizontal="center" vertical="center"/>
    </xf>
    <xf numFmtId="0" fontId="7" fillId="3" borderId="1" xfId="16" applyFont="1" applyFill="1" applyBorder="1" applyAlignment="1">
      <alignment horizontal="center" vertical="center" wrapText="1"/>
    </xf>
    <xf numFmtId="1" fontId="7" fillId="3" borderId="1" xfId="17" applyNumberFormat="1" applyFont="1" applyFill="1" applyBorder="1" applyAlignment="1">
      <alignment horizontal="center" vertical="center"/>
    </xf>
    <xf numFmtId="0" fontId="13" fillId="0" borderId="0" xfId="16" applyFont="1" applyFill="1" applyAlignment="1">
      <alignment vertical="center" wrapText="1"/>
    </xf>
    <xf numFmtId="3" fontId="13" fillId="0" borderId="0" xfId="16" applyNumberFormat="1" applyFont="1" applyFill="1" applyAlignment="1">
      <alignment vertical="center" wrapText="1"/>
    </xf>
    <xf numFmtId="0" fontId="13" fillId="0" borderId="0" xfId="16" applyFont="1" applyAlignment="1">
      <alignment vertical="center" wrapText="1"/>
    </xf>
    <xf numFmtId="0" fontId="52" fillId="0" borderId="0" xfId="16" applyFont="1" applyFill="1" applyAlignment="1">
      <alignment horizontal="centerContinuous" vertical="center" wrapText="1"/>
    </xf>
    <xf numFmtId="0" fontId="53" fillId="0" borderId="0" xfId="16" applyFont="1" applyFill="1" applyAlignment="1">
      <alignment horizontal="centerContinuous" vertical="center" wrapText="1"/>
    </xf>
    <xf numFmtId="0" fontId="13" fillId="0" borderId="0" xfId="16" applyFont="1" applyFill="1" applyAlignment="1">
      <alignment vertical="center"/>
    </xf>
    <xf numFmtId="0" fontId="13" fillId="0" borderId="0" xfId="16" applyFont="1" applyFill="1" applyAlignment="1">
      <alignment horizontal="left" vertical="center" wrapText="1"/>
    </xf>
    <xf numFmtId="3" fontId="13" fillId="0" borderId="0" xfId="16" applyNumberFormat="1" applyFont="1" applyFill="1" applyAlignment="1">
      <alignment horizontal="left" vertical="center" wrapText="1"/>
    </xf>
    <xf numFmtId="164" fontId="13" fillId="0" borderId="0" xfId="17" applyNumberFormat="1" applyFont="1" applyFill="1" applyAlignment="1">
      <alignment horizontal="left" vertical="center" wrapText="1"/>
    </xf>
    <xf numFmtId="3" fontId="13" fillId="0" borderId="0" xfId="16" applyNumberFormat="1" applyFont="1" applyFill="1" applyAlignment="1">
      <alignment horizontal="right" vertical="center" wrapText="1"/>
    </xf>
    <xf numFmtId="0" fontId="13" fillId="0" borderId="0" xfId="16" applyFont="1" applyFill="1" applyAlignment="1">
      <alignment horizontal="center" vertical="center" wrapText="1"/>
    </xf>
    <xf numFmtId="3" fontId="15" fillId="0" borderId="20" xfId="16" quotePrefix="1" applyNumberFormat="1" applyFont="1" applyFill="1" applyBorder="1" applyAlignment="1">
      <alignment horizontal="center" vertical="center" wrapText="1"/>
    </xf>
    <xf numFmtId="3" fontId="15" fillId="17" borderId="20" xfId="16" applyNumberFormat="1" applyFont="1" applyFill="1" applyBorder="1" applyAlignment="1">
      <alignment horizontal="center" vertical="center" wrapText="1"/>
    </xf>
    <xf numFmtId="0" fontId="15" fillId="4" borderId="1" xfId="16" applyFont="1" applyFill="1" applyBorder="1" applyAlignment="1">
      <alignment horizontal="left" vertical="center" wrapText="1"/>
    </xf>
    <xf numFmtId="3" fontId="6" fillId="4" borderId="1" xfId="16" applyNumberFormat="1" applyFont="1" applyFill="1" applyBorder="1" applyAlignment="1">
      <alignment horizontal="right" vertical="center" wrapText="1"/>
    </xf>
    <xf numFmtId="3" fontId="6" fillId="4" borderId="20" xfId="16" applyNumberFormat="1" applyFont="1" applyFill="1" applyBorder="1" applyAlignment="1">
      <alignment horizontal="right" vertical="center" wrapText="1"/>
    </xf>
    <xf numFmtId="164" fontId="6" fillId="4" borderId="20" xfId="16" applyNumberFormat="1" applyFont="1" applyFill="1" applyBorder="1" applyAlignment="1">
      <alignment vertical="center" wrapText="1"/>
    </xf>
    <xf numFmtId="164" fontId="6" fillId="4" borderId="1" xfId="16" applyNumberFormat="1" applyFont="1" applyFill="1" applyBorder="1" applyAlignment="1">
      <alignment vertical="center" wrapText="1"/>
    </xf>
    <xf numFmtId="0" fontId="15" fillId="0" borderId="0" xfId="16" applyFont="1" applyFill="1" applyAlignment="1">
      <alignment vertical="center" wrapText="1"/>
    </xf>
    <xf numFmtId="0" fontId="13" fillId="0" borderId="22" xfId="16" applyFont="1" applyFill="1" applyBorder="1" applyAlignment="1">
      <alignment horizontal="left" vertical="center" wrapText="1"/>
    </xf>
    <xf numFmtId="0" fontId="5" fillId="0" borderId="22" xfId="16" applyFont="1" applyFill="1" applyBorder="1" applyAlignment="1">
      <alignment vertical="center" wrapText="1"/>
    </xf>
    <xf numFmtId="3" fontId="37" fillId="0" borderId="20" xfId="16" applyNumberFormat="1" applyFont="1" applyFill="1" applyBorder="1" applyAlignment="1">
      <alignment horizontal="right" vertical="center" wrapText="1"/>
    </xf>
    <xf numFmtId="3" fontId="37" fillId="17" borderId="1" xfId="16" applyNumberFormat="1" applyFont="1" applyFill="1" applyBorder="1" applyAlignment="1">
      <alignment horizontal="right" vertical="center" wrapText="1"/>
    </xf>
    <xf numFmtId="164" fontId="37" fillId="17" borderId="20" xfId="16" applyNumberFormat="1" applyFont="1" applyFill="1" applyBorder="1" applyAlignment="1">
      <alignment vertical="center" wrapText="1"/>
    </xf>
    <xf numFmtId="164" fontId="37" fillId="0" borderId="20" xfId="16" applyNumberFormat="1" applyFont="1" applyFill="1" applyBorder="1" applyAlignment="1">
      <alignment vertical="center" wrapText="1"/>
    </xf>
    <xf numFmtId="164" fontId="37" fillId="17" borderId="1" xfId="16" applyNumberFormat="1" applyFont="1" applyFill="1" applyBorder="1" applyAlignment="1">
      <alignment vertical="center" wrapText="1"/>
    </xf>
    <xf numFmtId="164" fontId="37" fillId="0" borderId="1" xfId="16" applyNumberFormat="1" applyFont="1" applyFill="1" applyBorder="1" applyAlignment="1">
      <alignment vertical="center" wrapText="1"/>
    </xf>
    <xf numFmtId="0" fontId="13" fillId="0" borderId="23" xfId="16" applyFont="1" applyFill="1" applyBorder="1" applyAlignment="1">
      <alignment horizontal="left" vertical="center" wrapText="1"/>
    </xf>
    <xf numFmtId="0" fontId="5" fillId="0" borderId="23" xfId="16" applyFont="1" applyFill="1" applyBorder="1" applyAlignment="1">
      <alignment vertical="center" wrapText="1"/>
    </xf>
    <xf numFmtId="0" fontId="17" fillId="0" borderId="23" xfId="16" applyFont="1" applyFill="1" applyBorder="1" applyAlignment="1">
      <alignment horizontal="left" vertical="center" wrapText="1" indent="1"/>
    </xf>
    <xf numFmtId="0" fontId="47" fillId="0" borderId="23" xfId="16" applyFont="1" applyFill="1" applyBorder="1" applyAlignment="1">
      <alignment vertical="center" wrapText="1"/>
    </xf>
    <xf numFmtId="3" fontId="46" fillId="0" borderId="1" xfId="16" applyNumberFormat="1" applyFont="1" applyFill="1" applyBorder="1" applyAlignment="1">
      <alignment horizontal="right" vertical="center" wrapText="1"/>
    </xf>
    <xf numFmtId="3" fontId="46" fillId="17" borderId="1" xfId="16" applyNumberFormat="1" applyFont="1" applyFill="1" applyBorder="1" applyAlignment="1">
      <alignment horizontal="right" vertical="center" wrapText="1"/>
    </xf>
    <xf numFmtId="3" fontId="46" fillId="0" borderId="20" xfId="16" applyNumberFormat="1" applyFont="1" applyFill="1" applyBorder="1" applyAlignment="1">
      <alignment horizontal="right" vertical="center" wrapText="1"/>
    </xf>
    <xf numFmtId="164" fontId="46" fillId="17" borderId="20" xfId="16" applyNumberFormat="1" applyFont="1" applyFill="1" applyBorder="1" applyAlignment="1">
      <alignment vertical="center" wrapText="1"/>
    </xf>
    <xf numFmtId="164" fontId="46" fillId="0" borderId="20" xfId="16" applyNumberFormat="1" applyFont="1" applyFill="1" applyBorder="1" applyAlignment="1">
      <alignment vertical="center" wrapText="1"/>
    </xf>
    <xf numFmtId="164" fontId="46" fillId="17" borderId="1" xfId="16" applyNumberFormat="1" applyFont="1" applyFill="1" applyBorder="1" applyAlignment="1">
      <alignment vertical="center" wrapText="1"/>
    </xf>
    <xf numFmtId="164" fontId="46" fillId="0" borderId="1" xfId="16" applyNumberFormat="1" applyFont="1" applyFill="1" applyBorder="1" applyAlignment="1">
      <alignment vertical="center" wrapText="1"/>
    </xf>
    <xf numFmtId="0" fontId="17" fillId="0" borderId="0" xfId="16" applyFont="1" applyFill="1" applyAlignment="1">
      <alignment vertical="center" wrapText="1"/>
    </xf>
    <xf numFmtId="0" fontId="17" fillId="13" borderId="23" xfId="16" applyFont="1" applyFill="1" applyBorder="1" applyAlignment="1">
      <alignment horizontal="left" vertical="center" wrapText="1" indent="1"/>
    </xf>
    <xf numFmtId="0" fontId="47" fillId="13" borderId="23" xfId="16" applyFont="1" applyFill="1" applyBorder="1" applyAlignment="1">
      <alignment vertical="center" wrapText="1"/>
    </xf>
    <xf numFmtId="3" fontId="46" fillId="13" borderId="1" xfId="16" applyNumberFormat="1" applyFont="1" applyFill="1" applyBorder="1" applyAlignment="1">
      <alignment horizontal="right" vertical="center" wrapText="1"/>
    </xf>
    <xf numFmtId="3" fontId="46" fillId="13" borderId="20" xfId="16" applyNumberFormat="1" applyFont="1" applyFill="1" applyBorder="1" applyAlignment="1">
      <alignment horizontal="right" vertical="center" wrapText="1"/>
    </xf>
    <xf numFmtId="164" fontId="46" fillId="13" borderId="20" xfId="16" applyNumberFormat="1" applyFont="1" applyFill="1" applyBorder="1" applyAlignment="1">
      <alignment vertical="center" wrapText="1"/>
    </xf>
    <xf numFmtId="164" fontId="46" fillId="13" borderId="1" xfId="16" applyNumberFormat="1" applyFont="1" applyFill="1" applyBorder="1" applyAlignment="1">
      <alignment vertical="center" wrapText="1"/>
    </xf>
    <xf numFmtId="0" fontId="54" fillId="0" borderId="0" xfId="16" applyFont="1" applyFill="1" applyAlignment="1">
      <alignment vertical="center"/>
    </xf>
    <xf numFmtId="3" fontId="13" fillId="0" borderId="0" xfId="16" applyNumberFormat="1" applyFont="1" applyFill="1" applyAlignment="1">
      <alignment vertical="center"/>
    </xf>
    <xf numFmtId="9" fontId="4" fillId="0" borderId="1" xfId="1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 wrapText="1"/>
    </xf>
    <xf numFmtId="1" fontId="8" fillId="8" borderId="1" xfId="1" applyNumberFormat="1" applyFont="1" applyFill="1" applyBorder="1" applyAlignment="1">
      <alignment horizontal="center" vertical="center"/>
    </xf>
    <xf numFmtId="164" fontId="8" fillId="8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/>
    </xf>
    <xf numFmtId="3" fontId="7" fillId="0" borderId="1" xfId="1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0" fontId="7" fillId="9" borderId="1" xfId="0" applyFont="1" applyFill="1" applyBorder="1" applyAlignment="1">
      <alignment vertical="center" wrapText="1"/>
    </xf>
    <xf numFmtId="3" fontId="7" fillId="9" borderId="1" xfId="0" applyNumberFormat="1" applyFont="1" applyFill="1" applyBorder="1" applyAlignment="1">
      <alignment horizontal="center" vertical="center"/>
    </xf>
    <xf numFmtId="3" fontId="21" fillId="9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3" fillId="0" borderId="0" xfId="13" applyFont="1" applyFill="1" applyBorder="1" applyAlignment="1">
      <alignment horizontal="center" vertical="center" wrapText="1"/>
    </xf>
    <xf numFmtId="0" fontId="6" fillId="0" borderId="0" xfId="13" applyFont="1" applyFill="1" applyBorder="1" applyAlignment="1">
      <alignment horizontal="center" vertical="center" wrapText="1"/>
    </xf>
    <xf numFmtId="0" fontId="14" fillId="0" borderId="0" xfId="13" applyFont="1" applyFill="1" applyBorder="1" applyAlignment="1">
      <alignment horizontal="left" vertical="center" wrapText="1"/>
    </xf>
    <xf numFmtId="0" fontId="19" fillId="0" borderId="0" xfId="13" applyFont="1" applyAlignment="1">
      <alignment horizontal="center" vertical="center" wrapText="1"/>
    </xf>
    <xf numFmtId="0" fontId="20" fillId="0" borderId="0" xfId="13" applyNumberFormat="1" applyFont="1" applyFill="1" applyAlignment="1">
      <alignment vertical="center" wrapText="1"/>
    </xf>
    <xf numFmtId="0" fontId="6" fillId="0" borderId="0" xfId="13" applyFont="1" applyFill="1" applyAlignment="1">
      <alignment horizontal="center" vertical="center" wrapText="1"/>
    </xf>
    <xf numFmtId="0" fontId="20" fillId="0" borderId="0" xfId="13" applyNumberFormat="1" applyFont="1" applyFill="1" applyAlignment="1">
      <alignment horizontal="left" vertical="center" wrapText="1"/>
    </xf>
    <xf numFmtId="0" fontId="13" fillId="0" borderId="0" xfId="6" applyFont="1" applyFill="1" applyBorder="1" applyAlignment="1">
      <alignment horizontal="center" vertical="center" wrapText="1"/>
    </xf>
    <xf numFmtId="0" fontId="6" fillId="0" borderId="0" xfId="6" applyFont="1" applyFill="1" applyBorder="1" applyAlignment="1">
      <alignment horizontal="center" vertical="center" wrapText="1"/>
    </xf>
    <xf numFmtId="0" fontId="14" fillId="0" borderId="0" xfId="6" applyFont="1" applyFill="1" applyBorder="1" applyAlignment="1">
      <alignment vertical="center" wrapText="1"/>
    </xf>
    <xf numFmtId="0" fontId="27" fillId="0" borderId="1" xfId="6" applyFont="1" applyBorder="1" applyAlignment="1">
      <alignment horizontal="center" vertical="center" wrapText="1"/>
    </xf>
    <xf numFmtId="0" fontId="14" fillId="0" borderId="0" xfId="13" applyFont="1" applyFill="1" applyBorder="1" applyAlignment="1">
      <alignment vertical="center" wrapText="1"/>
    </xf>
    <xf numFmtId="0" fontId="13" fillId="0" borderId="0" xfId="9" applyFont="1" applyFill="1" applyBorder="1" applyAlignment="1">
      <alignment horizontal="center" vertical="center" wrapText="1"/>
    </xf>
    <xf numFmtId="0" fontId="14" fillId="0" borderId="0" xfId="9" applyFont="1" applyFill="1" applyBorder="1" applyAlignment="1">
      <alignment vertical="center" wrapText="1"/>
    </xf>
    <xf numFmtId="0" fontId="6" fillId="0" borderId="0" xfId="9" applyFont="1" applyFill="1" applyBorder="1" applyAlignment="1">
      <alignment horizontal="center" vertical="center" wrapText="1"/>
    </xf>
    <xf numFmtId="0" fontId="13" fillId="0" borderId="0" xfId="16" applyFont="1" applyFill="1" applyBorder="1" applyAlignment="1">
      <alignment horizontal="center" vertical="center" wrapText="1"/>
    </xf>
    <xf numFmtId="0" fontId="20" fillId="0" borderId="0" xfId="16" applyNumberFormat="1" applyFont="1" applyFill="1" applyAlignment="1">
      <alignment horizontal="left" vertical="center" wrapText="1"/>
    </xf>
    <xf numFmtId="0" fontId="6" fillId="0" borderId="0" xfId="16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16" applyFont="1" applyFill="1" applyBorder="1" applyAlignment="1">
      <alignment horizontal="center" vertical="center" wrapText="1"/>
    </xf>
    <xf numFmtId="0" fontId="19" fillId="0" borderId="0" xfId="16" applyFont="1" applyAlignment="1">
      <alignment horizontal="center" vertical="center" wrapText="1"/>
    </xf>
    <xf numFmtId="0" fontId="19" fillId="0" borderId="0" xfId="16" applyNumberFormat="1" applyFont="1" applyFill="1" applyAlignment="1">
      <alignment horizontal="right" vertical="center" wrapText="1"/>
    </xf>
    <xf numFmtId="0" fontId="6" fillId="0" borderId="5" xfId="16" applyFont="1" applyFill="1" applyBorder="1" applyAlignment="1">
      <alignment horizontal="center" vertical="center" wrapText="1"/>
    </xf>
    <xf numFmtId="0" fontId="6" fillId="0" borderId="20" xfId="16" applyFont="1" applyFill="1" applyBorder="1" applyAlignment="1">
      <alignment horizontal="center" vertical="center" wrapText="1"/>
    </xf>
    <xf numFmtId="0" fontId="36" fillId="0" borderId="1" xfId="16" applyFont="1" applyBorder="1" applyAlignment="1">
      <alignment horizontal="center" vertical="center" wrapText="1"/>
    </xf>
    <xf numFmtId="0" fontId="19" fillId="0" borderId="0" xfId="11" applyFont="1" applyAlignment="1">
      <alignment horizontal="center" vertical="center" wrapText="1"/>
    </xf>
    <xf numFmtId="0" fontId="34" fillId="0" borderId="0" xfId="11" applyNumberFormat="1" applyFont="1" applyFill="1" applyAlignment="1">
      <alignment horizontal="right" vertical="center" wrapText="1"/>
    </xf>
    <xf numFmtId="0" fontId="36" fillId="0" borderId="0" xfId="11" applyFont="1" applyBorder="1" applyAlignment="1">
      <alignment horizontal="right" vertical="center" wrapText="1"/>
    </xf>
    <xf numFmtId="0" fontId="34" fillId="0" borderId="0" xfId="11" applyFont="1" applyBorder="1" applyAlignment="1">
      <alignment horizontal="right" vertical="center" wrapText="1"/>
    </xf>
    <xf numFmtId="0" fontId="6" fillId="0" borderId="1" xfId="11" applyFont="1" applyFill="1" applyBorder="1" applyAlignment="1">
      <alignment horizontal="center" vertical="center" wrapText="1"/>
    </xf>
    <xf numFmtId="0" fontId="6" fillId="0" borderId="5" xfId="11" applyFont="1" applyFill="1" applyBorder="1" applyAlignment="1">
      <alignment horizontal="center" vertical="center" wrapText="1"/>
    </xf>
    <xf numFmtId="0" fontId="6" fillId="0" borderId="20" xfId="11" applyFont="1" applyFill="1" applyBorder="1" applyAlignment="1">
      <alignment horizontal="center" vertical="center" wrapText="1"/>
    </xf>
    <xf numFmtId="0" fontId="36" fillId="0" borderId="1" xfId="11" applyFont="1" applyBorder="1" applyAlignment="1">
      <alignment horizontal="center" vertical="center" wrapText="1"/>
    </xf>
    <xf numFmtId="0" fontId="42" fillId="0" borderId="0" xfId="11" applyFont="1" applyAlignment="1">
      <alignment horizontal="center"/>
    </xf>
    <xf numFmtId="168" fontId="43" fillId="0" borderId="0" xfId="11" applyNumberFormat="1" applyFont="1" applyAlignment="1">
      <alignment horizontal="center" vertical="center"/>
    </xf>
    <xf numFmtId="0" fontId="24" fillId="0" borderId="21" xfId="11" applyFont="1" applyBorder="1" applyAlignment="1">
      <alignment horizontal="center"/>
    </xf>
    <xf numFmtId="0" fontId="34" fillId="0" borderId="21" xfId="11" applyFont="1" applyBorder="1" applyAlignment="1">
      <alignment horizontal="right" vertical="center"/>
    </xf>
    <xf numFmtId="0" fontId="34" fillId="0" borderId="0" xfId="11" applyFont="1" applyAlignment="1">
      <alignment horizontal="center"/>
    </xf>
    <xf numFmtId="0" fontId="36" fillId="0" borderId="21" xfId="11" applyFont="1" applyBorder="1" applyAlignment="1">
      <alignment horizontal="center"/>
    </xf>
    <xf numFmtId="0" fontId="34" fillId="0" borderId="21" xfId="11" applyFont="1" applyBorder="1" applyAlignment="1">
      <alignment horizontal="right"/>
    </xf>
    <xf numFmtId="0" fontId="13" fillId="0" borderId="0" xfId="0" applyFont="1" applyFill="1" applyBorder="1" applyAlignment="1">
      <alignment horizontal="center" vertical="center" wrapText="1"/>
    </xf>
    <xf numFmtId="0" fontId="34" fillId="0" borderId="0" xfId="16" applyFont="1" applyAlignment="1">
      <alignment horizontal="center"/>
    </xf>
    <xf numFmtId="0" fontId="19" fillId="0" borderId="0" xfId="16" applyFont="1" applyFill="1" applyAlignment="1">
      <alignment horizontal="left" vertical="center" wrapText="1"/>
    </xf>
    <xf numFmtId="0" fontId="34" fillId="0" borderId="0" xfId="16" applyFont="1" applyBorder="1" applyAlignment="1">
      <alignment horizontal="right"/>
    </xf>
    <xf numFmtId="0" fontId="34" fillId="0" borderId="0" xfId="16" applyFont="1" applyBorder="1" applyAlignment="1">
      <alignment horizontal="center"/>
    </xf>
    <xf numFmtId="0" fontId="19" fillId="0" borderId="0" xfId="16" applyFont="1" applyFill="1" applyBorder="1" applyAlignment="1">
      <alignment horizontal="left" vertical="center" wrapText="1"/>
    </xf>
    <xf numFmtId="0" fontId="39" fillId="0" borderId="0" xfId="16" applyFont="1" applyAlignment="1">
      <alignment vertical="center" wrapText="1"/>
    </xf>
    <xf numFmtId="0" fontId="14" fillId="0" borderId="0" xfId="16" applyFont="1" applyFill="1" applyBorder="1" applyAlignment="1">
      <alignment vertical="center" wrapText="1"/>
    </xf>
    <xf numFmtId="0" fontId="13" fillId="0" borderId="0" xfId="16" applyNumberFormat="1" applyFont="1" applyFill="1" applyBorder="1" applyAlignment="1">
      <alignment horizontal="center" vertical="center" wrapText="1"/>
    </xf>
    <xf numFmtId="0" fontId="13" fillId="0" borderId="0" xfId="16" applyFont="1" applyFill="1" applyAlignment="1">
      <alignment horizontal="center" vertical="center" wrapText="1"/>
    </xf>
    <xf numFmtId="0" fontId="13" fillId="0" borderId="0" xfId="16" applyFont="1" applyAlignment="1">
      <alignment horizontal="right" vertical="center" wrapText="1"/>
    </xf>
    <xf numFmtId="0" fontId="15" fillId="0" borderId="1" xfId="16" applyFont="1" applyFill="1" applyBorder="1" applyAlignment="1">
      <alignment horizontal="center" vertical="center" wrapText="1"/>
    </xf>
    <xf numFmtId="0" fontId="15" fillId="0" borderId="5" xfId="16" applyFont="1" applyFill="1" applyBorder="1" applyAlignment="1">
      <alignment horizontal="center" vertical="center" wrapText="1"/>
    </xf>
    <xf numFmtId="0" fontId="15" fillId="0" borderId="20" xfId="16" applyFont="1" applyFill="1" applyBorder="1" applyAlignment="1">
      <alignment horizontal="center" vertical="center" wrapText="1"/>
    </xf>
    <xf numFmtId="3" fontId="15" fillId="17" borderId="5" xfId="16" applyNumberFormat="1" applyFont="1" applyFill="1" applyBorder="1" applyAlignment="1">
      <alignment horizontal="center" vertical="center" wrapText="1"/>
    </xf>
    <xf numFmtId="3" fontId="15" fillId="17" borderId="20" xfId="16" applyNumberFormat="1" applyFont="1" applyFill="1" applyBorder="1" applyAlignment="1">
      <alignment horizontal="center" vertical="center" wrapText="1"/>
    </xf>
    <xf numFmtId="3" fontId="15" fillId="17" borderId="2" xfId="16" applyNumberFormat="1" applyFont="1" applyFill="1" applyBorder="1" applyAlignment="1">
      <alignment horizontal="center" vertical="center" wrapText="1"/>
    </xf>
    <xf numFmtId="3" fontId="15" fillId="17" borderId="4" xfId="16" applyNumberFormat="1" applyFont="1" applyFill="1" applyBorder="1" applyAlignment="1">
      <alignment horizontal="center" vertical="center" wrapText="1"/>
    </xf>
    <xf numFmtId="0" fontId="15" fillId="17" borderId="5" xfId="16" applyFont="1" applyFill="1" applyBorder="1" applyAlignment="1">
      <alignment horizontal="center" vertical="center" wrapText="1"/>
    </xf>
    <xf numFmtId="0" fontId="15" fillId="17" borderId="20" xfId="16" applyFont="1" applyFill="1" applyBorder="1" applyAlignment="1">
      <alignment horizontal="center" vertical="center" wrapText="1"/>
    </xf>
    <xf numFmtId="3" fontId="15" fillId="0" borderId="5" xfId="16" applyNumberFormat="1" applyFont="1" applyFill="1" applyBorder="1" applyAlignment="1">
      <alignment horizontal="center" vertical="center" wrapText="1"/>
    </xf>
    <xf numFmtId="3" fontId="15" fillId="0" borderId="20" xfId="16" applyNumberFormat="1" applyFont="1" applyFill="1" applyBorder="1" applyAlignment="1">
      <alignment horizontal="center" vertical="center" wrapText="1"/>
    </xf>
  </cellXfs>
  <cellStyles count="18">
    <cellStyle name="Обычный" xfId="0" builtinId="0"/>
    <cellStyle name="Обычный 2" xfId="3"/>
    <cellStyle name="Обычный 3" xfId="6"/>
    <cellStyle name="Обычный 3 2" xfId="9"/>
    <cellStyle name="Обычный 4" xfId="8"/>
    <cellStyle name="Обычный 4 2" xfId="12"/>
    <cellStyle name="Обычный 44" xfId="16"/>
    <cellStyle name="Обычный 5" xfId="11"/>
    <cellStyle name="Обычный 6" xfId="13"/>
    <cellStyle name="Процентный" xfId="1" builtinId="5"/>
    <cellStyle name="Процентный 2" xfId="2"/>
    <cellStyle name="Процентный 3" xfId="5"/>
    <cellStyle name="Процентный 3 2" xfId="17"/>
    <cellStyle name="Процентный 4" xfId="7"/>
    <cellStyle name="Процентный 5" xfId="10"/>
    <cellStyle name="Процентный 6" xfId="14"/>
    <cellStyle name="Финансовый 2" xfId="4"/>
    <cellStyle name="Финансовый 3" xfId="1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" name="AutoShape 7"/>
        <xdr:cNvSpPr>
          <a:spLocks noChangeAspect="1" noChangeArrowheads="1"/>
        </xdr:cNvSpPr>
      </xdr:nvSpPr>
      <xdr:spPr bwMode="auto">
        <a:xfrm>
          <a:off x="84677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" name="AutoShape 7"/>
        <xdr:cNvSpPr>
          <a:spLocks noChangeAspect="1" noChangeArrowheads="1"/>
        </xdr:cNvSpPr>
      </xdr:nvSpPr>
      <xdr:spPr bwMode="auto">
        <a:xfrm>
          <a:off x="84677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" name="AutoShape 7"/>
        <xdr:cNvSpPr>
          <a:spLocks noChangeAspect="1" noChangeArrowheads="1"/>
        </xdr:cNvSpPr>
      </xdr:nvSpPr>
      <xdr:spPr bwMode="auto">
        <a:xfrm>
          <a:off x="84677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" name="AutoShape 7"/>
        <xdr:cNvSpPr>
          <a:spLocks noChangeAspect="1" noChangeArrowheads="1"/>
        </xdr:cNvSpPr>
      </xdr:nvSpPr>
      <xdr:spPr bwMode="auto">
        <a:xfrm>
          <a:off x="84677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" name="AutoShape 7"/>
        <xdr:cNvSpPr>
          <a:spLocks noChangeAspect="1" noChangeArrowheads="1"/>
        </xdr:cNvSpPr>
      </xdr:nvSpPr>
      <xdr:spPr bwMode="auto">
        <a:xfrm>
          <a:off x="84677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" name="AutoShape 7"/>
        <xdr:cNvSpPr>
          <a:spLocks noChangeAspect="1" noChangeArrowheads="1"/>
        </xdr:cNvSpPr>
      </xdr:nvSpPr>
      <xdr:spPr bwMode="auto">
        <a:xfrm>
          <a:off x="84677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8" name="AutoShape 7"/>
        <xdr:cNvSpPr>
          <a:spLocks noChangeAspect="1" noChangeArrowheads="1"/>
        </xdr:cNvSpPr>
      </xdr:nvSpPr>
      <xdr:spPr bwMode="auto">
        <a:xfrm>
          <a:off x="84677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9" name="AutoShape 7"/>
        <xdr:cNvSpPr>
          <a:spLocks noChangeAspect="1" noChangeArrowheads="1"/>
        </xdr:cNvSpPr>
      </xdr:nvSpPr>
      <xdr:spPr bwMode="auto">
        <a:xfrm>
          <a:off x="84677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0" name="AutoShape 7"/>
        <xdr:cNvSpPr>
          <a:spLocks noChangeAspect="1" noChangeArrowheads="1"/>
        </xdr:cNvSpPr>
      </xdr:nvSpPr>
      <xdr:spPr bwMode="auto">
        <a:xfrm>
          <a:off x="84677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" name="AutoShape 7"/>
        <xdr:cNvSpPr>
          <a:spLocks noChangeAspect="1" noChangeArrowheads="1"/>
        </xdr:cNvSpPr>
      </xdr:nvSpPr>
      <xdr:spPr bwMode="auto">
        <a:xfrm>
          <a:off x="84677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" name="AutoShape 7"/>
        <xdr:cNvSpPr>
          <a:spLocks noChangeAspect="1" noChangeArrowheads="1"/>
        </xdr:cNvSpPr>
      </xdr:nvSpPr>
      <xdr:spPr bwMode="auto">
        <a:xfrm>
          <a:off x="84677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" name="AutoShape 7"/>
        <xdr:cNvSpPr>
          <a:spLocks noChangeAspect="1" noChangeArrowheads="1"/>
        </xdr:cNvSpPr>
      </xdr:nvSpPr>
      <xdr:spPr bwMode="auto">
        <a:xfrm>
          <a:off x="84677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" name="AutoShape 7"/>
        <xdr:cNvSpPr>
          <a:spLocks noChangeAspect="1" noChangeArrowheads="1"/>
        </xdr:cNvSpPr>
      </xdr:nvSpPr>
      <xdr:spPr bwMode="auto">
        <a:xfrm>
          <a:off x="84677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" name="AutoShape 7"/>
        <xdr:cNvSpPr>
          <a:spLocks noChangeAspect="1" noChangeArrowheads="1"/>
        </xdr:cNvSpPr>
      </xdr:nvSpPr>
      <xdr:spPr bwMode="auto">
        <a:xfrm>
          <a:off x="84677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" name="AutoShape 7"/>
        <xdr:cNvSpPr>
          <a:spLocks noChangeAspect="1" noChangeArrowheads="1"/>
        </xdr:cNvSpPr>
      </xdr:nvSpPr>
      <xdr:spPr bwMode="auto">
        <a:xfrm>
          <a:off x="84677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" name="AutoShape 7"/>
        <xdr:cNvSpPr>
          <a:spLocks noChangeAspect="1" noChangeArrowheads="1"/>
        </xdr:cNvSpPr>
      </xdr:nvSpPr>
      <xdr:spPr bwMode="auto">
        <a:xfrm>
          <a:off x="84677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8" name="AutoShape 7"/>
        <xdr:cNvSpPr>
          <a:spLocks noChangeAspect="1" noChangeArrowheads="1"/>
        </xdr:cNvSpPr>
      </xdr:nvSpPr>
      <xdr:spPr bwMode="auto">
        <a:xfrm>
          <a:off x="84677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9" name="AutoShape 7"/>
        <xdr:cNvSpPr>
          <a:spLocks noChangeAspect="1" noChangeArrowheads="1"/>
        </xdr:cNvSpPr>
      </xdr:nvSpPr>
      <xdr:spPr bwMode="auto">
        <a:xfrm>
          <a:off x="84677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0" name="AutoShape 7"/>
        <xdr:cNvSpPr>
          <a:spLocks noChangeAspect="1" noChangeArrowheads="1"/>
        </xdr:cNvSpPr>
      </xdr:nvSpPr>
      <xdr:spPr bwMode="auto">
        <a:xfrm>
          <a:off x="84677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1" name="AutoShape 7"/>
        <xdr:cNvSpPr>
          <a:spLocks noChangeAspect="1" noChangeArrowheads="1"/>
        </xdr:cNvSpPr>
      </xdr:nvSpPr>
      <xdr:spPr bwMode="auto">
        <a:xfrm>
          <a:off x="84677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" name="AutoShape 7"/>
        <xdr:cNvSpPr>
          <a:spLocks noChangeAspect="1" noChangeArrowheads="1"/>
        </xdr:cNvSpPr>
      </xdr:nvSpPr>
      <xdr:spPr bwMode="auto">
        <a:xfrm>
          <a:off x="84677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" name="AutoShape 7"/>
        <xdr:cNvSpPr>
          <a:spLocks noChangeAspect="1" noChangeArrowheads="1"/>
        </xdr:cNvSpPr>
      </xdr:nvSpPr>
      <xdr:spPr bwMode="auto">
        <a:xfrm>
          <a:off x="84677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4" name="AutoShape 7"/>
        <xdr:cNvSpPr>
          <a:spLocks noChangeAspect="1" noChangeArrowheads="1"/>
        </xdr:cNvSpPr>
      </xdr:nvSpPr>
      <xdr:spPr bwMode="auto">
        <a:xfrm>
          <a:off x="84677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" name="AutoShape 7"/>
        <xdr:cNvSpPr>
          <a:spLocks noChangeAspect="1" noChangeArrowheads="1"/>
        </xdr:cNvSpPr>
      </xdr:nvSpPr>
      <xdr:spPr bwMode="auto">
        <a:xfrm>
          <a:off x="84677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" name="AutoShape 7"/>
        <xdr:cNvSpPr>
          <a:spLocks noChangeAspect="1" noChangeArrowheads="1"/>
        </xdr:cNvSpPr>
      </xdr:nvSpPr>
      <xdr:spPr bwMode="auto">
        <a:xfrm>
          <a:off x="84677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" name="AutoShape 7"/>
        <xdr:cNvSpPr>
          <a:spLocks noChangeAspect="1" noChangeArrowheads="1"/>
        </xdr:cNvSpPr>
      </xdr:nvSpPr>
      <xdr:spPr bwMode="auto">
        <a:xfrm>
          <a:off x="84677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" name="AutoShape 7"/>
        <xdr:cNvSpPr>
          <a:spLocks noChangeAspect="1" noChangeArrowheads="1"/>
        </xdr:cNvSpPr>
      </xdr:nvSpPr>
      <xdr:spPr bwMode="auto">
        <a:xfrm>
          <a:off x="84677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9" name="AutoShape 7"/>
        <xdr:cNvSpPr>
          <a:spLocks noChangeAspect="1" noChangeArrowheads="1"/>
        </xdr:cNvSpPr>
      </xdr:nvSpPr>
      <xdr:spPr bwMode="auto">
        <a:xfrm>
          <a:off x="84677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" name="AutoShape 7"/>
        <xdr:cNvSpPr>
          <a:spLocks noChangeAspect="1" noChangeArrowheads="1"/>
        </xdr:cNvSpPr>
      </xdr:nvSpPr>
      <xdr:spPr bwMode="auto">
        <a:xfrm>
          <a:off x="10458450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1" name="AutoShape 7"/>
        <xdr:cNvSpPr>
          <a:spLocks noChangeAspect="1" noChangeArrowheads="1"/>
        </xdr:cNvSpPr>
      </xdr:nvSpPr>
      <xdr:spPr bwMode="auto">
        <a:xfrm>
          <a:off x="10458450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2" name="AutoShape 7"/>
        <xdr:cNvSpPr>
          <a:spLocks noChangeAspect="1" noChangeArrowheads="1"/>
        </xdr:cNvSpPr>
      </xdr:nvSpPr>
      <xdr:spPr bwMode="auto">
        <a:xfrm>
          <a:off x="10458450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3" name="AutoShape 7"/>
        <xdr:cNvSpPr>
          <a:spLocks noChangeAspect="1" noChangeArrowheads="1"/>
        </xdr:cNvSpPr>
      </xdr:nvSpPr>
      <xdr:spPr bwMode="auto">
        <a:xfrm>
          <a:off x="10458450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4" name="AutoShape 7"/>
        <xdr:cNvSpPr>
          <a:spLocks noChangeAspect="1" noChangeArrowheads="1"/>
        </xdr:cNvSpPr>
      </xdr:nvSpPr>
      <xdr:spPr bwMode="auto">
        <a:xfrm>
          <a:off x="10458450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5" name="AutoShape 7"/>
        <xdr:cNvSpPr>
          <a:spLocks noChangeAspect="1" noChangeArrowheads="1"/>
        </xdr:cNvSpPr>
      </xdr:nvSpPr>
      <xdr:spPr bwMode="auto">
        <a:xfrm>
          <a:off x="10458450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6" name="AutoShape 7"/>
        <xdr:cNvSpPr>
          <a:spLocks noChangeAspect="1" noChangeArrowheads="1"/>
        </xdr:cNvSpPr>
      </xdr:nvSpPr>
      <xdr:spPr bwMode="auto">
        <a:xfrm>
          <a:off x="10458450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7" name="AutoShape 7"/>
        <xdr:cNvSpPr>
          <a:spLocks noChangeAspect="1" noChangeArrowheads="1"/>
        </xdr:cNvSpPr>
      </xdr:nvSpPr>
      <xdr:spPr bwMode="auto">
        <a:xfrm>
          <a:off x="10458450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8" name="AutoShape 7"/>
        <xdr:cNvSpPr>
          <a:spLocks noChangeAspect="1" noChangeArrowheads="1"/>
        </xdr:cNvSpPr>
      </xdr:nvSpPr>
      <xdr:spPr bwMode="auto">
        <a:xfrm>
          <a:off x="10458450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9" name="AutoShape 7"/>
        <xdr:cNvSpPr>
          <a:spLocks noChangeAspect="1" noChangeArrowheads="1"/>
        </xdr:cNvSpPr>
      </xdr:nvSpPr>
      <xdr:spPr bwMode="auto">
        <a:xfrm>
          <a:off x="10458450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0" name="AutoShape 7"/>
        <xdr:cNvSpPr>
          <a:spLocks noChangeAspect="1" noChangeArrowheads="1"/>
        </xdr:cNvSpPr>
      </xdr:nvSpPr>
      <xdr:spPr bwMode="auto">
        <a:xfrm>
          <a:off x="10458450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1" name="AutoShape 7"/>
        <xdr:cNvSpPr>
          <a:spLocks noChangeAspect="1" noChangeArrowheads="1"/>
        </xdr:cNvSpPr>
      </xdr:nvSpPr>
      <xdr:spPr bwMode="auto">
        <a:xfrm>
          <a:off x="10458450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2" name="AutoShape 7"/>
        <xdr:cNvSpPr>
          <a:spLocks noChangeAspect="1" noChangeArrowheads="1"/>
        </xdr:cNvSpPr>
      </xdr:nvSpPr>
      <xdr:spPr bwMode="auto">
        <a:xfrm>
          <a:off x="10458450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3" name="AutoShape 7"/>
        <xdr:cNvSpPr>
          <a:spLocks noChangeAspect="1" noChangeArrowheads="1"/>
        </xdr:cNvSpPr>
      </xdr:nvSpPr>
      <xdr:spPr bwMode="auto">
        <a:xfrm>
          <a:off x="10458450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4" name="AutoShape 7"/>
        <xdr:cNvSpPr>
          <a:spLocks noChangeAspect="1" noChangeArrowheads="1"/>
        </xdr:cNvSpPr>
      </xdr:nvSpPr>
      <xdr:spPr bwMode="auto">
        <a:xfrm>
          <a:off x="10458450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5" name="AutoShape 7"/>
        <xdr:cNvSpPr>
          <a:spLocks noChangeAspect="1" noChangeArrowheads="1"/>
        </xdr:cNvSpPr>
      </xdr:nvSpPr>
      <xdr:spPr bwMode="auto">
        <a:xfrm>
          <a:off x="10458450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6" name="AutoShape 7"/>
        <xdr:cNvSpPr>
          <a:spLocks noChangeAspect="1" noChangeArrowheads="1"/>
        </xdr:cNvSpPr>
      </xdr:nvSpPr>
      <xdr:spPr bwMode="auto">
        <a:xfrm>
          <a:off x="10458450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7" name="AutoShape 7"/>
        <xdr:cNvSpPr>
          <a:spLocks noChangeAspect="1" noChangeArrowheads="1"/>
        </xdr:cNvSpPr>
      </xdr:nvSpPr>
      <xdr:spPr bwMode="auto">
        <a:xfrm>
          <a:off x="10458450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8" name="AutoShape 7"/>
        <xdr:cNvSpPr>
          <a:spLocks noChangeAspect="1" noChangeArrowheads="1"/>
        </xdr:cNvSpPr>
      </xdr:nvSpPr>
      <xdr:spPr bwMode="auto">
        <a:xfrm>
          <a:off x="10458450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9" name="AutoShape 7"/>
        <xdr:cNvSpPr>
          <a:spLocks noChangeAspect="1" noChangeArrowheads="1"/>
        </xdr:cNvSpPr>
      </xdr:nvSpPr>
      <xdr:spPr bwMode="auto">
        <a:xfrm>
          <a:off x="10458450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0" name="AutoShape 7"/>
        <xdr:cNvSpPr>
          <a:spLocks noChangeAspect="1" noChangeArrowheads="1"/>
        </xdr:cNvSpPr>
      </xdr:nvSpPr>
      <xdr:spPr bwMode="auto">
        <a:xfrm>
          <a:off x="10458450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1" name="AutoShape 7"/>
        <xdr:cNvSpPr>
          <a:spLocks noChangeAspect="1" noChangeArrowheads="1"/>
        </xdr:cNvSpPr>
      </xdr:nvSpPr>
      <xdr:spPr bwMode="auto">
        <a:xfrm>
          <a:off x="10458450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2" name="AutoShape 7"/>
        <xdr:cNvSpPr>
          <a:spLocks noChangeAspect="1" noChangeArrowheads="1"/>
        </xdr:cNvSpPr>
      </xdr:nvSpPr>
      <xdr:spPr bwMode="auto">
        <a:xfrm>
          <a:off x="10458450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3" name="AutoShape 7"/>
        <xdr:cNvSpPr>
          <a:spLocks noChangeAspect="1" noChangeArrowheads="1"/>
        </xdr:cNvSpPr>
      </xdr:nvSpPr>
      <xdr:spPr bwMode="auto">
        <a:xfrm>
          <a:off x="10458450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4" name="AutoShape 7"/>
        <xdr:cNvSpPr>
          <a:spLocks noChangeAspect="1" noChangeArrowheads="1"/>
        </xdr:cNvSpPr>
      </xdr:nvSpPr>
      <xdr:spPr bwMode="auto">
        <a:xfrm>
          <a:off x="10458450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5" name="AutoShape 7"/>
        <xdr:cNvSpPr>
          <a:spLocks noChangeAspect="1" noChangeArrowheads="1"/>
        </xdr:cNvSpPr>
      </xdr:nvSpPr>
      <xdr:spPr bwMode="auto">
        <a:xfrm>
          <a:off x="10458450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6" name="AutoShape 7"/>
        <xdr:cNvSpPr>
          <a:spLocks noChangeAspect="1" noChangeArrowheads="1"/>
        </xdr:cNvSpPr>
      </xdr:nvSpPr>
      <xdr:spPr bwMode="auto">
        <a:xfrm>
          <a:off x="10458450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7" name="AutoShape 7"/>
        <xdr:cNvSpPr>
          <a:spLocks noChangeAspect="1" noChangeArrowheads="1"/>
        </xdr:cNvSpPr>
      </xdr:nvSpPr>
      <xdr:spPr bwMode="auto">
        <a:xfrm>
          <a:off x="10458450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8" name="AutoShape 7"/>
        <xdr:cNvSpPr>
          <a:spLocks noChangeAspect="1" noChangeArrowheads="1"/>
        </xdr:cNvSpPr>
      </xdr:nvSpPr>
      <xdr:spPr bwMode="auto">
        <a:xfrm>
          <a:off x="1260157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9" name="AutoShape 7"/>
        <xdr:cNvSpPr>
          <a:spLocks noChangeAspect="1" noChangeArrowheads="1"/>
        </xdr:cNvSpPr>
      </xdr:nvSpPr>
      <xdr:spPr bwMode="auto">
        <a:xfrm>
          <a:off x="1260157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0" name="AutoShape 7"/>
        <xdr:cNvSpPr>
          <a:spLocks noChangeAspect="1" noChangeArrowheads="1"/>
        </xdr:cNvSpPr>
      </xdr:nvSpPr>
      <xdr:spPr bwMode="auto">
        <a:xfrm>
          <a:off x="1260157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1" name="AutoShape 7"/>
        <xdr:cNvSpPr>
          <a:spLocks noChangeAspect="1" noChangeArrowheads="1"/>
        </xdr:cNvSpPr>
      </xdr:nvSpPr>
      <xdr:spPr bwMode="auto">
        <a:xfrm>
          <a:off x="1260157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2" name="AutoShape 7"/>
        <xdr:cNvSpPr>
          <a:spLocks noChangeAspect="1" noChangeArrowheads="1"/>
        </xdr:cNvSpPr>
      </xdr:nvSpPr>
      <xdr:spPr bwMode="auto">
        <a:xfrm>
          <a:off x="1260157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3" name="AutoShape 7"/>
        <xdr:cNvSpPr>
          <a:spLocks noChangeAspect="1" noChangeArrowheads="1"/>
        </xdr:cNvSpPr>
      </xdr:nvSpPr>
      <xdr:spPr bwMode="auto">
        <a:xfrm>
          <a:off x="1260157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4" name="AutoShape 7"/>
        <xdr:cNvSpPr>
          <a:spLocks noChangeAspect="1" noChangeArrowheads="1"/>
        </xdr:cNvSpPr>
      </xdr:nvSpPr>
      <xdr:spPr bwMode="auto">
        <a:xfrm>
          <a:off x="1260157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5" name="AutoShape 7"/>
        <xdr:cNvSpPr>
          <a:spLocks noChangeAspect="1" noChangeArrowheads="1"/>
        </xdr:cNvSpPr>
      </xdr:nvSpPr>
      <xdr:spPr bwMode="auto">
        <a:xfrm>
          <a:off x="1260157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6" name="AutoShape 7"/>
        <xdr:cNvSpPr>
          <a:spLocks noChangeAspect="1" noChangeArrowheads="1"/>
        </xdr:cNvSpPr>
      </xdr:nvSpPr>
      <xdr:spPr bwMode="auto">
        <a:xfrm>
          <a:off x="1260157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7" name="AutoShape 7"/>
        <xdr:cNvSpPr>
          <a:spLocks noChangeAspect="1" noChangeArrowheads="1"/>
        </xdr:cNvSpPr>
      </xdr:nvSpPr>
      <xdr:spPr bwMode="auto">
        <a:xfrm>
          <a:off x="1260157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8" name="AutoShape 7"/>
        <xdr:cNvSpPr>
          <a:spLocks noChangeAspect="1" noChangeArrowheads="1"/>
        </xdr:cNvSpPr>
      </xdr:nvSpPr>
      <xdr:spPr bwMode="auto">
        <a:xfrm>
          <a:off x="1260157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9" name="AutoShape 7"/>
        <xdr:cNvSpPr>
          <a:spLocks noChangeAspect="1" noChangeArrowheads="1"/>
        </xdr:cNvSpPr>
      </xdr:nvSpPr>
      <xdr:spPr bwMode="auto">
        <a:xfrm>
          <a:off x="1260157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0" name="AutoShape 7"/>
        <xdr:cNvSpPr>
          <a:spLocks noChangeAspect="1" noChangeArrowheads="1"/>
        </xdr:cNvSpPr>
      </xdr:nvSpPr>
      <xdr:spPr bwMode="auto">
        <a:xfrm>
          <a:off x="1260157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1" name="AutoShape 7"/>
        <xdr:cNvSpPr>
          <a:spLocks noChangeAspect="1" noChangeArrowheads="1"/>
        </xdr:cNvSpPr>
      </xdr:nvSpPr>
      <xdr:spPr bwMode="auto">
        <a:xfrm>
          <a:off x="1260157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2" name="AutoShape 7"/>
        <xdr:cNvSpPr>
          <a:spLocks noChangeAspect="1" noChangeArrowheads="1"/>
        </xdr:cNvSpPr>
      </xdr:nvSpPr>
      <xdr:spPr bwMode="auto">
        <a:xfrm>
          <a:off x="1260157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3" name="AutoShape 7"/>
        <xdr:cNvSpPr>
          <a:spLocks noChangeAspect="1" noChangeArrowheads="1"/>
        </xdr:cNvSpPr>
      </xdr:nvSpPr>
      <xdr:spPr bwMode="auto">
        <a:xfrm>
          <a:off x="1260157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4" name="AutoShape 7"/>
        <xdr:cNvSpPr>
          <a:spLocks noChangeAspect="1" noChangeArrowheads="1"/>
        </xdr:cNvSpPr>
      </xdr:nvSpPr>
      <xdr:spPr bwMode="auto">
        <a:xfrm>
          <a:off x="1260157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5" name="AutoShape 7"/>
        <xdr:cNvSpPr>
          <a:spLocks noChangeAspect="1" noChangeArrowheads="1"/>
        </xdr:cNvSpPr>
      </xdr:nvSpPr>
      <xdr:spPr bwMode="auto">
        <a:xfrm>
          <a:off x="1260157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6" name="AutoShape 7"/>
        <xdr:cNvSpPr>
          <a:spLocks noChangeAspect="1" noChangeArrowheads="1"/>
        </xdr:cNvSpPr>
      </xdr:nvSpPr>
      <xdr:spPr bwMode="auto">
        <a:xfrm>
          <a:off x="1260157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7" name="AutoShape 7"/>
        <xdr:cNvSpPr>
          <a:spLocks noChangeAspect="1" noChangeArrowheads="1"/>
        </xdr:cNvSpPr>
      </xdr:nvSpPr>
      <xdr:spPr bwMode="auto">
        <a:xfrm>
          <a:off x="1260157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8" name="AutoShape 7"/>
        <xdr:cNvSpPr>
          <a:spLocks noChangeAspect="1" noChangeArrowheads="1"/>
        </xdr:cNvSpPr>
      </xdr:nvSpPr>
      <xdr:spPr bwMode="auto">
        <a:xfrm>
          <a:off x="1260157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9" name="AutoShape 7"/>
        <xdr:cNvSpPr>
          <a:spLocks noChangeAspect="1" noChangeArrowheads="1"/>
        </xdr:cNvSpPr>
      </xdr:nvSpPr>
      <xdr:spPr bwMode="auto">
        <a:xfrm>
          <a:off x="1260157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0" name="AutoShape 7"/>
        <xdr:cNvSpPr>
          <a:spLocks noChangeAspect="1" noChangeArrowheads="1"/>
        </xdr:cNvSpPr>
      </xdr:nvSpPr>
      <xdr:spPr bwMode="auto">
        <a:xfrm>
          <a:off x="1260157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1" name="AutoShape 7"/>
        <xdr:cNvSpPr>
          <a:spLocks noChangeAspect="1" noChangeArrowheads="1"/>
        </xdr:cNvSpPr>
      </xdr:nvSpPr>
      <xdr:spPr bwMode="auto">
        <a:xfrm>
          <a:off x="1260157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2" name="AutoShape 7"/>
        <xdr:cNvSpPr>
          <a:spLocks noChangeAspect="1" noChangeArrowheads="1"/>
        </xdr:cNvSpPr>
      </xdr:nvSpPr>
      <xdr:spPr bwMode="auto">
        <a:xfrm>
          <a:off x="1260157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3" name="AutoShape 7"/>
        <xdr:cNvSpPr>
          <a:spLocks noChangeAspect="1" noChangeArrowheads="1"/>
        </xdr:cNvSpPr>
      </xdr:nvSpPr>
      <xdr:spPr bwMode="auto">
        <a:xfrm>
          <a:off x="1260157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4" name="AutoShape 7"/>
        <xdr:cNvSpPr>
          <a:spLocks noChangeAspect="1" noChangeArrowheads="1"/>
        </xdr:cNvSpPr>
      </xdr:nvSpPr>
      <xdr:spPr bwMode="auto">
        <a:xfrm>
          <a:off x="1260157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5" name="AutoShape 7"/>
        <xdr:cNvSpPr>
          <a:spLocks noChangeAspect="1" noChangeArrowheads="1"/>
        </xdr:cNvSpPr>
      </xdr:nvSpPr>
      <xdr:spPr bwMode="auto">
        <a:xfrm>
          <a:off x="1260157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86" name="AutoShape 7"/>
        <xdr:cNvSpPr>
          <a:spLocks noChangeAspect="1" noChangeArrowheads="1"/>
        </xdr:cNvSpPr>
      </xdr:nvSpPr>
      <xdr:spPr bwMode="auto">
        <a:xfrm>
          <a:off x="147542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87" name="AutoShape 7"/>
        <xdr:cNvSpPr>
          <a:spLocks noChangeAspect="1" noChangeArrowheads="1"/>
        </xdr:cNvSpPr>
      </xdr:nvSpPr>
      <xdr:spPr bwMode="auto">
        <a:xfrm>
          <a:off x="147542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88" name="AutoShape 7"/>
        <xdr:cNvSpPr>
          <a:spLocks noChangeAspect="1" noChangeArrowheads="1"/>
        </xdr:cNvSpPr>
      </xdr:nvSpPr>
      <xdr:spPr bwMode="auto">
        <a:xfrm>
          <a:off x="147542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89" name="AutoShape 7"/>
        <xdr:cNvSpPr>
          <a:spLocks noChangeAspect="1" noChangeArrowheads="1"/>
        </xdr:cNvSpPr>
      </xdr:nvSpPr>
      <xdr:spPr bwMode="auto">
        <a:xfrm>
          <a:off x="147542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0" name="AutoShape 7"/>
        <xdr:cNvSpPr>
          <a:spLocks noChangeAspect="1" noChangeArrowheads="1"/>
        </xdr:cNvSpPr>
      </xdr:nvSpPr>
      <xdr:spPr bwMode="auto">
        <a:xfrm>
          <a:off x="147542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1" name="AutoShape 7"/>
        <xdr:cNvSpPr>
          <a:spLocks noChangeAspect="1" noChangeArrowheads="1"/>
        </xdr:cNvSpPr>
      </xdr:nvSpPr>
      <xdr:spPr bwMode="auto">
        <a:xfrm>
          <a:off x="147542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2" name="AutoShape 7"/>
        <xdr:cNvSpPr>
          <a:spLocks noChangeAspect="1" noChangeArrowheads="1"/>
        </xdr:cNvSpPr>
      </xdr:nvSpPr>
      <xdr:spPr bwMode="auto">
        <a:xfrm>
          <a:off x="147542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3" name="AutoShape 7"/>
        <xdr:cNvSpPr>
          <a:spLocks noChangeAspect="1" noChangeArrowheads="1"/>
        </xdr:cNvSpPr>
      </xdr:nvSpPr>
      <xdr:spPr bwMode="auto">
        <a:xfrm>
          <a:off x="147542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4" name="AutoShape 7"/>
        <xdr:cNvSpPr>
          <a:spLocks noChangeAspect="1" noChangeArrowheads="1"/>
        </xdr:cNvSpPr>
      </xdr:nvSpPr>
      <xdr:spPr bwMode="auto">
        <a:xfrm>
          <a:off x="147542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5" name="AutoShape 7"/>
        <xdr:cNvSpPr>
          <a:spLocks noChangeAspect="1" noChangeArrowheads="1"/>
        </xdr:cNvSpPr>
      </xdr:nvSpPr>
      <xdr:spPr bwMode="auto">
        <a:xfrm>
          <a:off x="147542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6" name="AutoShape 7"/>
        <xdr:cNvSpPr>
          <a:spLocks noChangeAspect="1" noChangeArrowheads="1"/>
        </xdr:cNvSpPr>
      </xdr:nvSpPr>
      <xdr:spPr bwMode="auto">
        <a:xfrm>
          <a:off x="147542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7" name="AutoShape 7"/>
        <xdr:cNvSpPr>
          <a:spLocks noChangeAspect="1" noChangeArrowheads="1"/>
        </xdr:cNvSpPr>
      </xdr:nvSpPr>
      <xdr:spPr bwMode="auto">
        <a:xfrm>
          <a:off x="147542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8" name="AutoShape 7"/>
        <xdr:cNvSpPr>
          <a:spLocks noChangeAspect="1" noChangeArrowheads="1"/>
        </xdr:cNvSpPr>
      </xdr:nvSpPr>
      <xdr:spPr bwMode="auto">
        <a:xfrm>
          <a:off x="147542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9" name="AutoShape 7"/>
        <xdr:cNvSpPr>
          <a:spLocks noChangeAspect="1" noChangeArrowheads="1"/>
        </xdr:cNvSpPr>
      </xdr:nvSpPr>
      <xdr:spPr bwMode="auto">
        <a:xfrm>
          <a:off x="147542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0" name="AutoShape 7"/>
        <xdr:cNvSpPr>
          <a:spLocks noChangeAspect="1" noChangeArrowheads="1"/>
        </xdr:cNvSpPr>
      </xdr:nvSpPr>
      <xdr:spPr bwMode="auto">
        <a:xfrm>
          <a:off x="147542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1" name="AutoShape 7"/>
        <xdr:cNvSpPr>
          <a:spLocks noChangeAspect="1" noChangeArrowheads="1"/>
        </xdr:cNvSpPr>
      </xdr:nvSpPr>
      <xdr:spPr bwMode="auto">
        <a:xfrm>
          <a:off x="147542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2" name="AutoShape 7"/>
        <xdr:cNvSpPr>
          <a:spLocks noChangeAspect="1" noChangeArrowheads="1"/>
        </xdr:cNvSpPr>
      </xdr:nvSpPr>
      <xdr:spPr bwMode="auto">
        <a:xfrm>
          <a:off x="147542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3" name="AutoShape 7"/>
        <xdr:cNvSpPr>
          <a:spLocks noChangeAspect="1" noChangeArrowheads="1"/>
        </xdr:cNvSpPr>
      </xdr:nvSpPr>
      <xdr:spPr bwMode="auto">
        <a:xfrm>
          <a:off x="147542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4" name="AutoShape 7"/>
        <xdr:cNvSpPr>
          <a:spLocks noChangeAspect="1" noChangeArrowheads="1"/>
        </xdr:cNvSpPr>
      </xdr:nvSpPr>
      <xdr:spPr bwMode="auto">
        <a:xfrm>
          <a:off x="147542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5" name="AutoShape 7"/>
        <xdr:cNvSpPr>
          <a:spLocks noChangeAspect="1" noChangeArrowheads="1"/>
        </xdr:cNvSpPr>
      </xdr:nvSpPr>
      <xdr:spPr bwMode="auto">
        <a:xfrm>
          <a:off x="147542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6" name="AutoShape 7"/>
        <xdr:cNvSpPr>
          <a:spLocks noChangeAspect="1" noChangeArrowheads="1"/>
        </xdr:cNvSpPr>
      </xdr:nvSpPr>
      <xdr:spPr bwMode="auto">
        <a:xfrm>
          <a:off x="147542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7" name="AutoShape 7"/>
        <xdr:cNvSpPr>
          <a:spLocks noChangeAspect="1" noChangeArrowheads="1"/>
        </xdr:cNvSpPr>
      </xdr:nvSpPr>
      <xdr:spPr bwMode="auto">
        <a:xfrm>
          <a:off x="147542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8" name="AutoShape 7"/>
        <xdr:cNvSpPr>
          <a:spLocks noChangeAspect="1" noChangeArrowheads="1"/>
        </xdr:cNvSpPr>
      </xdr:nvSpPr>
      <xdr:spPr bwMode="auto">
        <a:xfrm>
          <a:off x="147542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9" name="AutoShape 7"/>
        <xdr:cNvSpPr>
          <a:spLocks noChangeAspect="1" noChangeArrowheads="1"/>
        </xdr:cNvSpPr>
      </xdr:nvSpPr>
      <xdr:spPr bwMode="auto">
        <a:xfrm>
          <a:off x="147542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0" name="AutoShape 7"/>
        <xdr:cNvSpPr>
          <a:spLocks noChangeAspect="1" noChangeArrowheads="1"/>
        </xdr:cNvSpPr>
      </xdr:nvSpPr>
      <xdr:spPr bwMode="auto">
        <a:xfrm>
          <a:off x="147542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1" name="AutoShape 7"/>
        <xdr:cNvSpPr>
          <a:spLocks noChangeAspect="1" noChangeArrowheads="1"/>
        </xdr:cNvSpPr>
      </xdr:nvSpPr>
      <xdr:spPr bwMode="auto">
        <a:xfrm>
          <a:off x="147542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2" name="AutoShape 7"/>
        <xdr:cNvSpPr>
          <a:spLocks noChangeAspect="1" noChangeArrowheads="1"/>
        </xdr:cNvSpPr>
      </xdr:nvSpPr>
      <xdr:spPr bwMode="auto">
        <a:xfrm>
          <a:off x="147542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3" name="AutoShape 7"/>
        <xdr:cNvSpPr>
          <a:spLocks noChangeAspect="1" noChangeArrowheads="1"/>
        </xdr:cNvSpPr>
      </xdr:nvSpPr>
      <xdr:spPr bwMode="auto">
        <a:xfrm>
          <a:off x="14754225" y="111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35</xdr:row>
      <xdr:rowOff>134283</xdr:rowOff>
    </xdr:to>
    <xdr:sp macro="" textlink="">
      <xdr:nvSpPr>
        <xdr:cNvPr id="2" name="AutoShape 10"/>
        <xdr:cNvSpPr>
          <a:spLocks noChangeAspect="1" noChangeArrowheads="1"/>
        </xdr:cNvSpPr>
      </xdr:nvSpPr>
      <xdr:spPr bwMode="auto">
        <a:xfrm>
          <a:off x="5553075" y="16297275"/>
          <a:ext cx="304800" cy="1086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3" name="AutoShape 7"/>
        <xdr:cNvSpPr>
          <a:spLocks noChangeAspect="1" noChangeArrowheads="1"/>
        </xdr:cNvSpPr>
      </xdr:nvSpPr>
      <xdr:spPr bwMode="auto">
        <a:xfrm>
          <a:off x="5553075" y="1629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4" name="AutoShape 7"/>
        <xdr:cNvSpPr>
          <a:spLocks noChangeAspect="1" noChangeArrowheads="1"/>
        </xdr:cNvSpPr>
      </xdr:nvSpPr>
      <xdr:spPr bwMode="auto">
        <a:xfrm>
          <a:off x="5553075" y="1629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5" name="AutoShape 7"/>
        <xdr:cNvSpPr>
          <a:spLocks noChangeAspect="1" noChangeArrowheads="1"/>
        </xdr:cNvSpPr>
      </xdr:nvSpPr>
      <xdr:spPr bwMode="auto">
        <a:xfrm>
          <a:off x="5553075" y="1629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6" name="AutoShape 7"/>
        <xdr:cNvSpPr>
          <a:spLocks noChangeAspect="1" noChangeArrowheads="1"/>
        </xdr:cNvSpPr>
      </xdr:nvSpPr>
      <xdr:spPr bwMode="auto">
        <a:xfrm>
          <a:off x="5553075" y="1629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7" name="AutoShape 7"/>
        <xdr:cNvSpPr>
          <a:spLocks noChangeAspect="1" noChangeArrowheads="1"/>
        </xdr:cNvSpPr>
      </xdr:nvSpPr>
      <xdr:spPr bwMode="auto">
        <a:xfrm>
          <a:off x="5553075" y="1629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8" name="AutoShape 7"/>
        <xdr:cNvSpPr>
          <a:spLocks noChangeAspect="1" noChangeArrowheads="1"/>
        </xdr:cNvSpPr>
      </xdr:nvSpPr>
      <xdr:spPr bwMode="auto">
        <a:xfrm>
          <a:off x="5553075" y="1629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9" name="AutoShape 7"/>
        <xdr:cNvSpPr>
          <a:spLocks noChangeAspect="1" noChangeArrowheads="1"/>
        </xdr:cNvSpPr>
      </xdr:nvSpPr>
      <xdr:spPr bwMode="auto">
        <a:xfrm>
          <a:off x="5553075" y="1629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10" name="AutoShape 7"/>
        <xdr:cNvSpPr>
          <a:spLocks noChangeAspect="1" noChangeArrowheads="1"/>
        </xdr:cNvSpPr>
      </xdr:nvSpPr>
      <xdr:spPr bwMode="auto">
        <a:xfrm>
          <a:off x="5553075" y="1629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11" name="AutoShape 7"/>
        <xdr:cNvSpPr>
          <a:spLocks noChangeAspect="1" noChangeArrowheads="1"/>
        </xdr:cNvSpPr>
      </xdr:nvSpPr>
      <xdr:spPr bwMode="auto">
        <a:xfrm>
          <a:off x="5553075" y="1629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12" name="AutoShape 7"/>
        <xdr:cNvSpPr>
          <a:spLocks noChangeAspect="1" noChangeArrowheads="1"/>
        </xdr:cNvSpPr>
      </xdr:nvSpPr>
      <xdr:spPr bwMode="auto">
        <a:xfrm>
          <a:off x="5553075" y="1629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13" name="AutoShape 7"/>
        <xdr:cNvSpPr>
          <a:spLocks noChangeAspect="1" noChangeArrowheads="1"/>
        </xdr:cNvSpPr>
      </xdr:nvSpPr>
      <xdr:spPr bwMode="auto">
        <a:xfrm>
          <a:off x="5553075" y="1629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14" name="AutoShape 7"/>
        <xdr:cNvSpPr>
          <a:spLocks noChangeAspect="1" noChangeArrowheads="1"/>
        </xdr:cNvSpPr>
      </xdr:nvSpPr>
      <xdr:spPr bwMode="auto">
        <a:xfrm>
          <a:off x="5553075" y="1629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15" name="AutoShape 7"/>
        <xdr:cNvSpPr>
          <a:spLocks noChangeAspect="1" noChangeArrowheads="1"/>
        </xdr:cNvSpPr>
      </xdr:nvSpPr>
      <xdr:spPr bwMode="auto">
        <a:xfrm>
          <a:off x="5553075" y="1629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16" name="AutoShape 7"/>
        <xdr:cNvSpPr>
          <a:spLocks noChangeAspect="1" noChangeArrowheads="1"/>
        </xdr:cNvSpPr>
      </xdr:nvSpPr>
      <xdr:spPr bwMode="auto">
        <a:xfrm>
          <a:off x="5553075" y="1629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17" name="AutoShape 7"/>
        <xdr:cNvSpPr>
          <a:spLocks noChangeAspect="1" noChangeArrowheads="1"/>
        </xdr:cNvSpPr>
      </xdr:nvSpPr>
      <xdr:spPr bwMode="auto">
        <a:xfrm>
          <a:off x="5553075" y="1629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18" name="AutoShape 7"/>
        <xdr:cNvSpPr>
          <a:spLocks noChangeAspect="1" noChangeArrowheads="1"/>
        </xdr:cNvSpPr>
      </xdr:nvSpPr>
      <xdr:spPr bwMode="auto">
        <a:xfrm>
          <a:off x="5553075" y="1629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19" name="AutoShape 7"/>
        <xdr:cNvSpPr>
          <a:spLocks noChangeAspect="1" noChangeArrowheads="1"/>
        </xdr:cNvSpPr>
      </xdr:nvSpPr>
      <xdr:spPr bwMode="auto">
        <a:xfrm>
          <a:off x="5553075" y="1629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20" name="AutoShape 7"/>
        <xdr:cNvSpPr>
          <a:spLocks noChangeAspect="1" noChangeArrowheads="1"/>
        </xdr:cNvSpPr>
      </xdr:nvSpPr>
      <xdr:spPr bwMode="auto">
        <a:xfrm>
          <a:off x="5553075" y="1629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21" name="AutoShape 7"/>
        <xdr:cNvSpPr>
          <a:spLocks noChangeAspect="1" noChangeArrowheads="1"/>
        </xdr:cNvSpPr>
      </xdr:nvSpPr>
      <xdr:spPr bwMode="auto">
        <a:xfrm>
          <a:off x="5553075" y="1629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22" name="AutoShape 7"/>
        <xdr:cNvSpPr>
          <a:spLocks noChangeAspect="1" noChangeArrowheads="1"/>
        </xdr:cNvSpPr>
      </xdr:nvSpPr>
      <xdr:spPr bwMode="auto">
        <a:xfrm>
          <a:off x="5553075" y="1629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304800" cy="304800"/>
    <xdr:sp macro="" textlink="">
      <xdr:nvSpPr>
        <xdr:cNvPr id="23" name="AutoShape 7"/>
        <xdr:cNvSpPr>
          <a:spLocks noChangeAspect="1" noChangeArrowheads="1"/>
        </xdr:cNvSpPr>
      </xdr:nvSpPr>
      <xdr:spPr bwMode="auto">
        <a:xfrm>
          <a:off x="9391650" y="1629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304800" cy="304800"/>
    <xdr:sp macro="" textlink="">
      <xdr:nvSpPr>
        <xdr:cNvPr id="24" name="AutoShape 7"/>
        <xdr:cNvSpPr>
          <a:spLocks noChangeAspect="1" noChangeArrowheads="1"/>
        </xdr:cNvSpPr>
      </xdr:nvSpPr>
      <xdr:spPr bwMode="auto">
        <a:xfrm>
          <a:off x="9391650" y="1629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304800" cy="304800"/>
    <xdr:sp macro="" textlink="">
      <xdr:nvSpPr>
        <xdr:cNvPr id="25" name="AutoShape 7"/>
        <xdr:cNvSpPr>
          <a:spLocks noChangeAspect="1" noChangeArrowheads="1"/>
        </xdr:cNvSpPr>
      </xdr:nvSpPr>
      <xdr:spPr bwMode="auto">
        <a:xfrm>
          <a:off x="9391650" y="1629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30</xdr:row>
      <xdr:rowOff>0</xdr:rowOff>
    </xdr:from>
    <xdr:ext cx="304800" cy="304800"/>
    <xdr:sp macro="" textlink="">
      <xdr:nvSpPr>
        <xdr:cNvPr id="26" name="AutoShape 7"/>
        <xdr:cNvSpPr>
          <a:spLocks noChangeAspect="1" noChangeArrowheads="1"/>
        </xdr:cNvSpPr>
      </xdr:nvSpPr>
      <xdr:spPr bwMode="auto">
        <a:xfrm>
          <a:off x="10572750" y="1629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27" name="AutoShape 7"/>
        <xdr:cNvSpPr>
          <a:spLocks noChangeAspect="1" noChangeArrowheads="1"/>
        </xdr:cNvSpPr>
      </xdr:nvSpPr>
      <xdr:spPr bwMode="auto">
        <a:xfrm>
          <a:off x="5553075" y="1629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28" name="AutoShape 7"/>
        <xdr:cNvSpPr>
          <a:spLocks noChangeAspect="1" noChangeArrowheads="1"/>
        </xdr:cNvSpPr>
      </xdr:nvSpPr>
      <xdr:spPr bwMode="auto">
        <a:xfrm>
          <a:off x="5553075" y="1629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29" name="AutoShape 7"/>
        <xdr:cNvSpPr>
          <a:spLocks noChangeAspect="1" noChangeArrowheads="1"/>
        </xdr:cNvSpPr>
      </xdr:nvSpPr>
      <xdr:spPr bwMode="auto">
        <a:xfrm>
          <a:off x="5553075" y="1629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30" name="AutoShape 7"/>
        <xdr:cNvSpPr>
          <a:spLocks noChangeAspect="1" noChangeArrowheads="1"/>
        </xdr:cNvSpPr>
      </xdr:nvSpPr>
      <xdr:spPr bwMode="auto">
        <a:xfrm>
          <a:off x="5553075" y="1629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31" name="AutoShape 7"/>
        <xdr:cNvSpPr>
          <a:spLocks noChangeAspect="1" noChangeArrowheads="1"/>
        </xdr:cNvSpPr>
      </xdr:nvSpPr>
      <xdr:spPr bwMode="auto">
        <a:xfrm>
          <a:off x="5553075" y="1629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32" name="AutoShape 7"/>
        <xdr:cNvSpPr>
          <a:spLocks noChangeAspect="1" noChangeArrowheads="1"/>
        </xdr:cNvSpPr>
      </xdr:nvSpPr>
      <xdr:spPr bwMode="auto">
        <a:xfrm>
          <a:off x="5553075" y="1629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33" name="AutoShape 7"/>
        <xdr:cNvSpPr>
          <a:spLocks noChangeAspect="1" noChangeArrowheads="1"/>
        </xdr:cNvSpPr>
      </xdr:nvSpPr>
      <xdr:spPr bwMode="auto">
        <a:xfrm>
          <a:off x="5553075" y="1629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34" name="AutoShape 7"/>
        <xdr:cNvSpPr>
          <a:spLocks noChangeAspect="1" noChangeArrowheads="1"/>
        </xdr:cNvSpPr>
      </xdr:nvSpPr>
      <xdr:spPr bwMode="auto">
        <a:xfrm>
          <a:off x="5553075" y="1629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5" name="AutoShape 7"/>
        <xdr:cNvSpPr>
          <a:spLocks noChangeAspect="1" noChangeArrowheads="1"/>
        </xdr:cNvSpPr>
      </xdr:nvSpPr>
      <xdr:spPr bwMode="auto">
        <a:xfrm>
          <a:off x="85820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6" name="AutoShape 7"/>
        <xdr:cNvSpPr>
          <a:spLocks noChangeAspect="1" noChangeArrowheads="1"/>
        </xdr:cNvSpPr>
      </xdr:nvSpPr>
      <xdr:spPr bwMode="auto">
        <a:xfrm>
          <a:off x="85820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" name="AutoShape 7"/>
        <xdr:cNvSpPr>
          <a:spLocks noChangeAspect="1" noChangeArrowheads="1"/>
        </xdr:cNvSpPr>
      </xdr:nvSpPr>
      <xdr:spPr bwMode="auto">
        <a:xfrm>
          <a:off x="85820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" name="AutoShape 7"/>
        <xdr:cNvSpPr>
          <a:spLocks noChangeAspect="1" noChangeArrowheads="1"/>
        </xdr:cNvSpPr>
      </xdr:nvSpPr>
      <xdr:spPr bwMode="auto">
        <a:xfrm>
          <a:off x="85820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9" name="AutoShape 7"/>
        <xdr:cNvSpPr>
          <a:spLocks noChangeAspect="1" noChangeArrowheads="1"/>
        </xdr:cNvSpPr>
      </xdr:nvSpPr>
      <xdr:spPr bwMode="auto">
        <a:xfrm>
          <a:off x="85820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0" name="AutoShape 7"/>
        <xdr:cNvSpPr>
          <a:spLocks noChangeAspect="1" noChangeArrowheads="1"/>
        </xdr:cNvSpPr>
      </xdr:nvSpPr>
      <xdr:spPr bwMode="auto">
        <a:xfrm>
          <a:off x="85820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1" name="AutoShape 7"/>
        <xdr:cNvSpPr>
          <a:spLocks noChangeAspect="1" noChangeArrowheads="1"/>
        </xdr:cNvSpPr>
      </xdr:nvSpPr>
      <xdr:spPr bwMode="auto">
        <a:xfrm>
          <a:off x="85820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2" name="AutoShape 7"/>
        <xdr:cNvSpPr>
          <a:spLocks noChangeAspect="1" noChangeArrowheads="1"/>
        </xdr:cNvSpPr>
      </xdr:nvSpPr>
      <xdr:spPr bwMode="auto">
        <a:xfrm>
          <a:off x="85820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3" name="AutoShape 7"/>
        <xdr:cNvSpPr>
          <a:spLocks noChangeAspect="1" noChangeArrowheads="1"/>
        </xdr:cNvSpPr>
      </xdr:nvSpPr>
      <xdr:spPr bwMode="auto">
        <a:xfrm>
          <a:off x="85820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4" name="AutoShape 7"/>
        <xdr:cNvSpPr>
          <a:spLocks noChangeAspect="1" noChangeArrowheads="1"/>
        </xdr:cNvSpPr>
      </xdr:nvSpPr>
      <xdr:spPr bwMode="auto">
        <a:xfrm>
          <a:off x="85820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5" name="AutoShape 7"/>
        <xdr:cNvSpPr>
          <a:spLocks noChangeAspect="1" noChangeArrowheads="1"/>
        </xdr:cNvSpPr>
      </xdr:nvSpPr>
      <xdr:spPr bwMode="auto">
        <a:xfrm>
          <a:off x="85820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6" name="AutoShape 7"/>
        <xdr:cNvSpPr>
          <a:spLocks noChangeAspect="1" noChangeArrowheads="1"/>
        </xdr:cNvSpPr>
      </xdr:nvSpPr>
      <xdr:spPr bwMode="auto">
        <a:xfrm>
          <a:off x="85820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7" name="AutoShape 7"/>
        <xdr:cNvSpPr>
          <a:spLocks noChangeAspect="1" noChangeArrowheads="1"/>
        </xdr:cNvSpPr>
      </xdr:nvSpPr>
      <xdr:spPr bwMode="auto">
        <a:xfrm>
          <a:off x="85820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8" name="AutoShape 7"/>
        <xdr:cNvSpPr>
          <a:spLocks noChangeAspect="1" noChangeArrowheads="1"/>
        </xdr:cNvSpPr>
      </xdr:nvSpPr>
      <xdr:spPr bwMode="auto">
        <a:xfrm>
          <a:off x="85820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9" name="AutoShape 7"/>
        <xdr:cNvSpPr>
          <a:spLocks noChangeAspect="1" noChangeArrowheads="1"/>
        </xdr:cNvSpPr>
      </xdr:nvSpPr>
      <xdr:spPr bwMode="auto">
        <a:xfrm>
          <a:off x="85820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0" name="AutoShape 7"/>
        <xdr:cNvSpPr>
          <a:spLocks noChangeAspect="1" noChangeArrowheads="1"/>
        </xdr:cNvSpPr>
      </xdr:nvSpPr>
      <xdr:spPr bwMode="auto">
        <a:xfrm>
          <a:off x="85820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1" name="AutoShape 7"/>
        <xdr:cNvSpPr>
          <a:spLocks noChangeAspect="1" noChangeArrowheads="1"/>
        </xdr:cNvSpPr>
      </xdr:nvSpPr>
      <xdr:spPr bwMode="auto">
        <a:xfrm>
          <a:off x="85820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2" name="AutoShape 7"/>
        <xdr:cNvSpPr>
          <a:spLocks noChangeAspect="1" noChangeArrowheads="1"/>
        </xdr:cNvSpPr>
      </xdr:nvSpPr>
      <xdr:spPr bwMode="auto">
        <a:xfrm>
          <a:off x="85820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3" name="AutoShape 7"/>
        <xdr:cNvSpPr>
          <a:spLocks noChangeAspect="1" noChangeArrowheads="1"/>
        </xdr:cNvSpPr>
      </xdr:nvSpPr>
      <xdr:spPr bwMode="auto">
        <a:xfrm>
          <a:off x="85820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4" name="AutoShape 7"/>
        <xdr:cNvSpPr>
          <a:spLocks noChangeAspect="1" noChangeArrowheads="1"/>
        </xdr:cNvSpPr>
      </xdr:nvSpPr>
      <xdr:spPr bwMode="auto">
        <a:xfrm>
          <a:off x="85820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5" name="AutoShape 7"/>
        <xdr:cNvSpPr>
          <a:spLocks noChangeAspect="1" noChangeArrowheads="1"/>
        </xdr:cNvSpPr>
      </xdr:nvSpPr>
      <xdr:spPr bwMode="auto">
        <a:xfrm>
          <a:off x="85820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6" name="AutoShape 7"/>
        <xdr:cNvSpPr>
          <a:spLocks noChangeAspect="1" noChangeArrowheads="1"/>
        </xdr:cNvSpPr>
      </xdr:nvSpPr>
      <xdr:spPr bwMode="auto">
        <a:xfrm>
          <a:off x="85820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7" name="AutoShape 7"/>
        <xdr:cNvSpPr>
          <a:spLocks noChangeAspect="1" noChangeArrowheads="1"/>
        </xdr:cNvSpPr>
      </xdr:nvSpPr>
      <xdr:spPr bwMode="auto">
        <a:xfrm>
          <a:off x="85820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8" name="AutoShape 7"/>
        <xdr:cNvSpPr>
          <a:spLocks noChangeAspect="1" noChangeArrowheads="1"/>
        </xdr:cNvSpPr>
      </xdr:nvSpPr>
      <xdr:spPr bwMode="auto">
        <a:xfrm>
          <a:off x="85820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9" name="AutoShape 7"/>
        <xdr:cNvSpPr>
          <a:spLocks noChangeAspect="1" noChangeArrowheads="1"/>
        </xdr:cNvSpPr>
      </xdr:nvSpPr>
      <xdr:spPr bwMode="auto">
        <a:xfrm>
          <a:off x="85820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0" name="AutoShape 7"/>
        <xdr:cNvSpPr>
          <a:spLocks noChangeAspect="1" noChangeArrowheads="1"/>
        </xdr:cNvSpPr>
      </xdr:nvSpPr>
      <xdr:spPr bwMode="auto">
        <a:xfrm>
          <a:off x="85820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1" name="AutoShape 7"/>
        <xdr:cNvSpPr>
          <a:spLocks noChangeAspect="1" noChangeArrowheads="1"/>
        </xdr:cNvSpPr>
      </xdr:nvSpPr>
      <xdr:spPr bwMode="auto">
        <a:xfrm>
          <a:off x="85820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2" name="AutoShape 7"/>
        <xdr:cNvSpPr>
          <a:spLocks noChangeAspect="1" noChangeArrowheads="1"/>
        </xdr:cNvSpPr>
      </xdr:nvSpPr>
      <xdr:spPr bwMode="auto">
        <a:xfrm>
          <a:off x="85820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3" name="AutoShape 7"/>
        <xdr:cNvSpPr>
          <a:spLocks noChangeAspect="1" noChangeArrowheads="1"/>
        </xdr:cNvSpPr>
      </xdr:nvSpPr>
      <xdr:spPr bwMode="auto">
        <a:xfrm>
          <a:off x="1057275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4" name="AutoShape 7"/>
        <xdr:cNvSpPr>
          <a:spLocks noChangeAspect="1" noChangeArrowheads="1"/>
        </xdr:cNvSpPr>
      </xdr:nvSpPr>
      <xdr:spPr bwMode="auto">
        <a:xfrm>
          <a:off x="1057275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5" name="AutoShape 7"/>
        <xdr:cNvSpPr>
          <a:spLocks noChangeAspect="1" noChangeArrowheads="1"/>
        </xdr:cNvSpPr>
      </xdr:nvSpPr>
      <xdr:spPr bwMode="auto">
        <a:xfrm>
          <a:off x="1057275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6" name="AutoShape 7"/>
        <xdr:cNvSpPr>
          <a:spLocks noChangeAspect="1" noChangeArrowheads="1"/>
        </xdr:cNvSpPr>
      </xdr:nvSpPr>
      <xdr:spPr bwMode="auto">
        <a:xfrm>
          <a:off x="1057275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7" name="AutoShape 7"/>
        <xdr:cNvSpPr>
          <a:spLocks noChangeAspect="1" noChangeArrowheads="1"/>
        </xdr:cNvSpPr>
      </xdr:nvSpPr>
      <xdr:spPr bwMode="auto">
        <a:xfrm>
          <a:off x="1057275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8" name="AutoShape 7"/>
        <xdr:cNvSpPr>
          <a:spLocks noChangeAspect="1" noChangeArrowheads="1"/>
        </xdr:cNvSpPr>
      </xdr:nvSpPr>
      <xdr:spPr bwMode="auto">
        <a:xfrm>
          <a:off x="1057275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9" name="AutoShape 7"/>
        <xdr:cNvSpPr>
          <a:spLocks noChangeAspect="1" noChangeArrowheads="1"/>
        </xdr:cNvSpPr>
      </xdr:nvSpPr>
      <xdr:spPr bwMode="auto">
        <a:xfrm>
          <a:off x="1057275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0" name="AutoShape 7"/>
        <xdr:cNvSpPr>
          <a:spLocks noChangeAspect="1" noChangeArrowheads="1"/>
        </xdr:cNvSpPr>
      </xdr:nvSpPr>
      <xdr:spPr bwMode="auto">
        <a:xfrm>
          <a:off x="1057275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1" name="AutoShape 7"/>
        <xdr:cNvSpPr>
          <a:spLocks noChangeAspect="1" noChangeArrowheads="1"/>
        </xdr:cNvSpPr>
      </xdr:nvSpPr>
      <xdr:spPr bwMode="auto">
        <a:xfrm>
          <a:off x="1057275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2" name="AutoShape 7"/>
        <xdr:cNvSpPr>
          <a:spLocks noChangeAspect="1" noChangeArrowheads="1"/>
        </xdr:cNvSpPr>
      </xdr:nvSpPr>
      <xdr:spPr bwMode="auto">
        <a:xfrm>
          <a:off x="1057275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3" name="AutoShape 7"/>
        <xdr:cNvSpPr>
          <a:spLocks noChangeAspect="1" noChangeArrowheads="1"/>
        </xdr:cNvSpPr>
      </xdr:nvSpPr>
      <xdr:spPr bwMode="auto">
        <a:xfrm>
          <a:off x="1057275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4" name="AutoShape 7"/>
        <xdr:cNvSpPr>
          <a:spLocks noChangeAspect="1" noChangeArrowheads="1"/>
        </xdr:cNvSpPr>
      </xdr:nvSpPr>
      <xdr:spPr bwMode="auto">
        <a:xfrm>
          <a:off x="1057275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5" name="AutoShape 7"/>
        <xdr:cNvSpPr>
          <a:spLocks noChangeAspect="1" noChangeArrowheads="1"/>
        </xdr:cNvSpPr>
      </xdr:nvSpPr>
      <xdr:spPr bwMode="auto">
        <a:xfrm>
          <a:off x="1057275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6" name="AutoShape 7"/>
        <xdr:cNvSpPr>
          <a:spLocks noChangeAspect="1" noChangeArrowheads="1"/>
        </xdr:cNvSpPr>
      </xdr:nvSpPr>
      <xdr:spPr bwMode="auto">
        <a:xfrm>
          <a:off x="1057275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7" name="AutoShape 7"/>
        <xdr:cNvSpPr>
          <a:spLocks noChangeAspect="1" noChangeArrowheads="1"/>
        </xdr:cNvSpPr>
      </xdr:nvSpPr>
      <xdr:spPr bwMode="auto">
        <a:xfrm>
          <a:off x="1057275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8" name="AutoShape 7"/>
        <xdr:cNvSpPr>
          <a:spLocks noChangeAspect="1" noChangeArrowheads="1"/>
        </xdr:cNvSpPr>
      </xdr:nvSpPr>
      <xdr:spPr bwMode="auto">
        <a:xfrm>
          <a:off x="1057275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9" name="AutoShape 7"/>
        <xdr:cNvSpPr>
          <a:spLocks noChangeAspect="1" noChangeArrowheads="1"/>
        </xdr:cNvSpPr>
      </xdr:nvSpPr>
      <xdr:spPr bwMode="auto">
        <a:xfrm>
          <a:off x="1057275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0" name="AutoShape 7"/>
        <xdr:cNvSpPr>
          <a:spLocks noChangeAspect="1" noChangeArrowheads="1"/>
        </xdr:cNvSpPr>
      </xdr:nvSpPr>
      <xdr:spPr bwMode="auto">
        <a:xfrm>
          <a:off x="1057275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1" name="AutoShape 7"/>
        <xdr:cNvSpPr>
          <a:spLocks noChangeAspect="1" noChangeArrowheads="1"/>
        </xdr:cNvSpPr>
      </xdr:nvSpPr>
      <xdr:spPr bwMode="auto">
        <a:xfrm>
          <a:off x="1057275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2" name="AutoShape 7"/>
        <xdr:cNvSpPr>
          <a:spLocks noChangeAspect="1" noChangeArrowheads="1"/>
        </xdr:cNvSpPr>
      </xdr:nvSpPr>
      <xdr:spPr bwMode="auto">
        <a:xfrm>
          <a:off x="1057275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3" name="AutoShape 7"/>
        <xdr:cNvSpPr>
          <a:spLocks noChangeAspect="1" noChangeArrowheads="1"/>
        </xdr:cNvSpPr>
      </xdr:nvSpPr>
      <xdr:spPr bwMode="auto">
        <a:xfrm>
          <a:off x="1057275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4" name="AutoShape 7"/>
        <xdr:cNvSpPr>
          <a:spLocks noChangeAspect="1" noChangeArrowheads="1"/>
        </xdr:cNvSpPr>
      </xdr:nvSpPr>
      <xdr:spPr bwMode="auto">
        <a:xfrm>
          <a:off x="1057275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5" name="AutoShape 7"/>
        <xdr:cNvSpPr>
          <a:spLocks noChangeAspect="1" noChangeArrowheads="1"/>
        </xdr:cNvSpPr>
      </xdr:nvSpPr>
      <xdr:spPr bwMode="auto">
        <a:xfrm>
          <a:off x="1057275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6" name="AutoShape 7"/>
        <xdr:cNvSpPr>
          <a:spLocks noChangeAspect="1" noChangeArrowheads="1"/>
        </xdr:cNvSpPr>
      </xdr:nvSpPr>
      <xdr:spPr bwMode="auto">
        <a:xfrm>
          <a:off x="1057275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7" name="AutoShape 7"/>
        <xdr:cNvSpPr>
          <a:spLocks noChangeAspect="1" noChangeArrowheads="1"/>
        </xdr:cNvSpPr>
      </xdr:nvSpPr>
      <xdr:spPr bwMode="auto">
        <a:xfrm>
          <a:off x="1057275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8" name="AutoShape 7"/>
        <xdr:cNvSpPr>
          <a:spLocks noChangeAspect="1" noChangeArrowheads="1"/>
        </xdr:cNvSpPr>
      </xdr:nvSpPr>
      <xdr:spPr bwMode="auto">
        <a:xfrm>
          <a:off x="1057275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9" name="AutoShape 7"/>
        <xdr:cNvSpPr>
          <a:spLocks noChangeAspect="1" noChangeArrowheads="1"/>
        </xdr:cNvSpPr>
      </xdr:nvSpPr>
      <xdr:spPr bwMode="auto">
        <a:xfrm>
          <a:off x="1057275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90" name="AutoShape 7"/>
        <xdr:cNvSpPr>
          <a:spLocks noChangeAspect="1" noChangeArrowheads="1"/>
        </xdr:cNvSpPr>
      </xdr:nvSpPr>
      <xdr:spPr bwMode="auto">
        <a:xfrm>
          <a:off x="1057275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1" name="AutoShape 7"/>
        <xdr:cNvSpPr>
          <a:spLocks noChangeAspect="1" noChangeArrowheads="1"/>
        </xdr:cNvSpPr>
      </xdr:nvSpPr>
      <xdr:spPr bwMode="auto">
        <a:xfrm>
          <a:off x="1271587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2" name="AutoShape 7"/>
        <xdr:cNvSpPr>
          <a:spLocks noChangeAspect="1" noChangeArrowheads="1"/>
        </xdr:cNvSpPr>
      </xdr:nvSpPr>
      <xdr:spPr bwMode="auto">
        <a:xfrm>
          <a:off x="1271587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3" name="AutoShape 7"/>
        <xdr:cNvSpPr>
          <a:spLocks noChangeAspect="1" noChangeArrowheads="1"/>
        </xdr:cNvSpPr>
      </xdr:nvSpPr>
      <xdr:spPr bwMode="auto">
        <a:xfrm>
          <a:off x="1271587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4" name="AutoShape 7"/>
        <xdr:cNvSpPr>
          <a:spLocks noChangeAspect="1" noChangeArrowheads="1"/>
        </xdr:cNvSpPr>
      </xdr:nvSpPr>
      <xdr:spPr bwMode="auto">
        <a:xfrm>
          <a:off x="1271587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5" name="AutoShape 7"/>
        <xdr:cNvSpPr>
          <a:spLocks noChangeAspect="1" noChangeArrowheads="1"/>
        </xdr:cNvSpPr>
      </xdr:nvSpPr>
      <xdr:spPr bwMode="auto">
        <a:xfrm>
          <a:off x="1271587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6" name="AutoShape 7"/>
        <xdr:cNvSpPr>
          <a:spLocks noChangeAspect="1" noChangeArrowheads="1"/>
        </xdr:cNvSpPr>
      </xdr:nvSpPr>
      <xdr:spPr bwMode="auto">
        <a:xfrm>
          <a:off x="1271587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7" name="AutoShape 7"/>
        <xdr:cNvSpPr>
          <a:spLocks noChangeAspect="1" noChangeArrowheads="1"/>
        </xdr:cNvSpPr>
      </xdr:nvSpPr>
      <xdr:spPr bwMode="auto">
        <a:xfrm>
          <a:off x="1271587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8" name="AutoShape 7"/>
        <xdr:cNvSpPr>
          <a:spLocks noChangeAspect="1" noChangeArrowheads="1"/>
        </xdr:cNvSpPr>
      </xdr:nvSpPr>
      <xdr:spPr bwMode="auto">
        <a:xfrm>
          <a:off x="1271587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9" name="AutoShape 7"/>
        <xdr:cNvSpPr>
          <a:spLocks noChangeAspect="1" noChangeArrowheads="1"/>
        </xdr:cNvSpPr>
      </xdr:nvSpPr>
      <xdr:spPr bwMode="auto">
        <a:xfrm>
          <a:off x="1271587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0" name="AutoShape 7"/>
        <xdr:cNvSpPr>
          <a:spLocks noChangeAspect="1" noChangeArrowheads="1"/>
        </xdr:cNvSpPr>
      </xdr:nvSpPr>
      <xdr:spPr bwMode="auto">
        <a:xfrm>
          <a:off x="1271587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1" name="AutoShape 7"/>
        <xdr:cNvSpPr>
          <a:spLocks noChangeAspect="1" noChangeArrowheads="1"/>
        </xdr:cNvSpPr>
      </xdr:nvSpPr>
      <xdr:spPr bwMode="auto">
        <a:xfrm>
          <a:off x="1271587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2" name="AutoShape 7"/>
        <xdr:cNvSpPr>
          <a:spLocks noChangeAspect="1" noChangeArrowheads="1"/>
        </xdr:cNvSpPr>
      </xdr:nvSpPr>
      <xdr:spPr bwMode="auto">
        <a:xfrm>
          <a:off x="1271587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3" name="AutoShape 7"/>
        <xdr:cNvSpPr>
          <a:spLocks noChangeAspect="1" noChangeArrowheads="1"/>
        </xdr:cNvSpPr>
      </xdr:nvSpPr>
      <xdr:spPr bwMode="auto">
        <a:xfrm>
          <a:off x="1271587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4" name="AutoShape 7"/>
        <xdr:cNvSpPr>
          <a:spLocks noChangeAspect="1" noChangeArrowheads="1"/>
        </xdr:cNvSpPr>
      </xdr:nvSpPr>
      <xdr:spPr bwMode="auto">
        <a:xfrm>
          <a:off x="1271587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5" name="AutoShape 7"/>
        <xdr:cNvSpPr>
          <a:spLocks noChangeAspect="1" noChangeArrowheads="1"/>
        </xdr:cNvSpPr>
      </xdr:nvSpPr>
      <xdr:spPr bwMode="auto">
        <a:xfrm>
          <a:off x="1271587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6" name="AutoShape 7"/>
        <xdr:cNvSpPr>
          <a:spLocks noChangeAspect="1" noChangeArrowheads="1"/>
        </xdr:cNvSpPr>
      </xdr:nvSpPr>
      <xdr:spPr bwMode="auto">
        <a:xfrm>
          <a:off x="1271587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7" name="AutoShape 7"/>
        <xdr:cNvSpPr>
          <a:spLocks noChangeAspect="1" noChangeArrowheads="1"/>
        </xdr:cNvSpPr>
      </xdr:nvSpPr>
      <xdr:spPr bwMode="auto">
        <a:xfrm>
          <a:off x="1271587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8" name="AutoShape 7"/>
        <xdr:cNvSpPr>
          <a:spLocks noChangeAspect="1" noChangeArrowheads="1"/>
        </xdr:cNvSpPr>
      </xdr:nvSpPr>
      <xdr:spPr bwMode="auto">
        <a:xfrm>
          <a:off x="1271587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9" name="AutoShape 7"/>
        <xdr:cNvSpPr>
          <a:spLocks noChangeAspect="1" noChangeArrowheads="1"/>
        </xdr:cNvSpPr>
      </xdr:nvSpPr>
      <xdr:spPr bwMode="auto">
        <a:xfrm>
          <a:off x="1271587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0" name="AutoShape 7"/>
        <xdr:cNvSpPr>
          <a:spLocks noChangeAspect="1" noChangeArrowheads="1"/>
        </xdr:cNvSpPr>
      </xdr:nvSpPr>
      <xdr:spPr bwMode="auto">
        <a:xfrm>
          <a:off x="1271587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1" name="AutoShape 7"/>
        <xdr:cNvSpPr>
          <a:spLocks noChangeAspect="1" noChangeArrowheads="1"/>
        </xdr:cNvSpPr>
      </xdr:nvSpPr>
      <xdr:spPr bwMode="auto">
        <a:xfrm>
          <a:off x="1271587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2" name="AutoShape 7"/>
        <xdr:cNvSpPr>
          <a:spLocks noChangeAspect="1" noChangeArrowheads="1"/>
        </xdr:cNvSpPr>
      </xdr:nvSpPr>
      <xdr:spPr bwMode="auto">
        <a:xfrm>
          <a:off x="1271587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3" name="AutoShape 7"/>
        <xdr:cNvSpPr>
          <a:spLocks noChangeAspect="1" noChangeArrowheads="1"/>
        </xdr:cNvSpPr>
      </xdr:nvSpPr>
      <xdr:spPr bwMode="auto">
        <a:xfrm>
          <a:off x="1271587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4" name="AutoShape 7"/>
        <xdr:cNvSpPr>
          <a:spLocks noChangeAspect="1" noChangeArrowheads="1"/>
        </xdr:cNvSpPr>
      </xdr:nvSpPr>
      <xdr:spPr bwMode="auto">
        <a:xfrm>
          <a:off x="1271587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5" name="AutoShape 7"/>
        <xdr:cNvSpPr>
          <a:spLocks noChangeAspect="1" noChangeArrowheads="1"/>
        </xdr:cNvSpPr>
      </xdr:nvSpPr>
      <xdr:spPr bwMode="auto">
        <a:xfrm>
          <a:off x="1271587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6" name="AutoShape 7"/>
        <xdr:cNvSpPr>
          <a:spLocks noChangeAspect="1" noChangeArrowheads="1"/>
        </xdr:cNvSpPr>
      </xdr:nvSpPr>
      <xdr:spPr bwMode="auto">
        <a:xfrm>
          <a:off x="1271587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7" name="AutoShape 7"/>
        <xdr:cNvSpPr>
          <a:spLocks noChangeAspect="1" noChangeArrowheads="1"/>
        </xdr:cNvSpPr>
      </xdr:nvSpPr>
      <xdr:spPr bwMode="auto">
        <a:xfrm>
          <a:off x="1271587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8" name="AutoShape 7"/>
        <xdr:cNvSpPr>
          <a:spLocks noChangeAspect="1" noChangeArrowheads="1"/>
        </xdr:cNvSpPr>
      </xdr:nvSpPr>
      <xdr:spPr bwMode="auto">
        <a:xfrm>
          <a:off x="1271587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9" name="AutoShape 7"/>
        <xdr:cNvSpPr>
          <a:spLocks noChangeAspect="1" noChangeArrowheads="1"/>
        </xdr:cNvSpPr>
      </xdr:nvSpPr>
      <xdr:spPr bwMode="auto">
        <a:xfrm>
          <a:off x="148685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0" name="AutoShape 7"/>
        <xdr:cNvSpPr>
          <a:spLocks noChangeAspect="1" noChangeArrowheads="1"/>
        </xdr:cNvSpPr>
      </xdr:nvSpPr>
      <xdr:spPr bwMode="auto">
        <a:xfrm>
          <a:off x="148685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1" name="AutoShape 7"/>
        <xdr:cNvSpPr>
          <a:spLocks noChangeAspect="1" noChangeArrowheads="1"/>
        </xdr:cNvSpPr>
      </xdr:nvSpPr>
      <xdr:spPr bwMode="auto">
        <a:xfrm>
          <a:off x="148685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2" name="AutoShape 7"/>
        <xdr:cNvSpPr>
          <a:spLocks noChangeAspect="1" noChangeArrowheads="1"/>
        </xdr:cNvSpPr>
      </xdr:nvSpPr>
      <xdr:spPr bwMode="auto">
        <a:xfrm>
          <a:off x="148685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3" name="AutoShape 7"/>
        <xdr:cNvSpPr>
          <a:spLocks noChangeAspect="1" noChangeArrowheads="1"/>
        </xdr:cNvSpPr>
      </xdr:nvSpPr>
      <xdr:spPr bwMode="auto">
        <a:xfrm>
          <a:off x="148685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4" name="AutoShape 7"/>
        <xdr:cNvSpPr>
          <a:spLocks noChangeAspect="1" noChangeArrowheads="1"/>
        </xdr:cNvSpPr>
      </xdr:nvSpPr>
      <xdr:spPr bwMode="auto">
        <a:xfrm>
          <a:off x="148685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5" name="AutoShape 7"/>
        <xdr:cNvSpPr>
          <a:spLocks noChangeAspect="1" noChangeArrowheads="1"/>
        </xdr:cNvSpPr>
      </xdr:nvSpPr>
      <xdr:spPr bwMode="auto">
        <a:xfrm>
          <a:off x="148685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6" name="AutoShape 7"/>
        <xdr:cNvSpPr>
          <a:spLocks noChangeAspect="1" noChangeArrowheads="1"/>
        </xdr:cNvSpPr>
      </xdr:nvSpPr>
      <xdr:spPr bwMode="auto">
        <a:xfrm>
          <a:off x="148685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7" name="AutoShape 7"/>
        <xdr:cNvSpPr>
          <a:spLocks noChangeAspect="1" noChangeArrowheads="1"/>
        </xdr:cNvSpPr>
      </xdr:nvSpPr>
      <xdr:spPr bwMode="auto">
        <a:xfrm>
          <a:off x="148685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8" name="AutoShape 7"/>
        <xdr:cNvSpPr>
          <a:spLocks noChangeAspect="1" noChangeArrowheads="1"/>
        </xdr:cNvSpPr>
      </xdr:nvSpPr>
      <xdr:spPr bwMode="auto">
        <a:xfrm>
          <a:off x="148685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9" name="AutoShape 7"/>
        <xdr:cNvSpPr>
          <a:spLocks noChangeAspect="1" noChangeArrowheads="1"/>
        </xdr:cNvSpPr>
      </xdr:nvSpPr>
      <xdr:spPr bwMode="auto">
        <a:xfrm>
          <a:off x="148685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0" name="AutoShape 7"/>
        <xdr:cNvSpPr>
          <a:spLocks noChangeAspect="1" noChangeArrowheads="1"/>
        </xdr:cNvSpPr>
      </xdr:nvSpPr>
      <xdr:spPr bwMode="auto">
        <a:xfrm>
          <a:off x="148685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1" name="AutoShape 7"/>
        <xdr:cNvSpPr>
          <a:spLocks noChangeAspect="1" noChangeArrowheads="1"/>
        </xdr:cNvSpPr>
      </xdr:nvSpPr>
      <xdr:spPr bwMode="auto">
        <a:xfrm>
          <a:off x="148685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2" name="AutoShape 7"/>
        <xdr:cNvSpPr>
          <a:spLocks noChangeAspect="1" noChangeArrowheads="1"/>
        </xdr:cNvSpPr>
      </xdr:nvSpPr>
      <xdr:spPr bwMode="auto">
        <a:xfrm>
          <a:off x="148685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3" name="AutoShape 7"/>
        <xdr:cNvSpPr>
          <a:spLocks noChangeAspect="1" noChangeArrowheads="1"/>
        </xdr:cNvSpPr>
      </xdr:nvSpPr>
      <xdr:spPr bwMode="auto">
        <a:xfrm>
          <a:off x="148685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4" name="AutoShape 7"/>
        <xdr:cNvSpPr>
          <a:spLocks noChangeAspect="1" noChangeArrowheads="1"/>
        </xdr:cNvSpPr>
      </xdr:nvSpPr>
      <xdr:spPr bwMode="auto">
        <a:xfrm>
          <a:off x="148685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5" name="AutoShape 7"/>
        <xdr:cNvSpPr>
          <a:spLocks noChangeAspect="1" noChangeArrowheads="1"/>
        </xdr:cNvSpPr>
      </xdr:nvSpPr>
      <xdr:spPr bwMode="auto">
        <a:xfrm>
          <a:off x="148685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6" name="AutoShape 7"/>
        <xdr:cNvSpPr>
          <a:spLocks noChangeAspect="1" noChangeArrowheads="1"/>
        </xdr:cNvSpPr>
      </xdr:nvSpPr>
      <xdr:spPr bwMode="auto">
        <a:xfrm>
          <a:off x="148685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7" name="AutoShape 7"/>
        <xdr:cNvSpPr>
          <a:spLocks noChangeAspect="1" noChangeArrowheads="1"/>
        </xdr:cNvSpPr>
      </xdr:nvSpPr>
      <xdr:spPr bwMode="auto">
        <a:xfrm>
          <a:off x="148685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8" name="AutoShape 7"/>
        <xdr:cNvSpPr>
          <a:spLocks noChangeAspect="1" noChangeArrowheads="1"/>
        </xdr:cNvSpPr>
      </xdr:nvSpPr>
      <xdr:spPr bwMode="auto">
        <a:xfrm>
          <a:off x="148685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9" name="AutoShape 7"/>
        <xdr:cNvSpPr>
          <a:spLocks noChangeAspect="1" noChangeArrowheads="1"/>
        </xdr:cNvSpPr>
      </xdr:nvSpPr>
      <xdr:spPr bwMode="auto">
        <a:xfrm>
          <a:off x="148685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0" name="AutoShape 7"/>
        <xdr:cNvSpPr>
          <a:spLocks noChangeAspect="1" noChangeArrowheads="1"/>
        </xdr:cNvSpPr>
      </xdr:nvSpPr>
      <xdr:spPr bwMode="auto">
        <a:xfrm>
          <a:off x="148685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1" name="AutoShape 7"/>
        <xdr:cNvSpPr>
          <a:spLocks noChangeAspect="1" noChangeArrowheads="1"/>
        </xdr:cNvSpPr>
      </xdr:nvSpPr>
      <xdr:spPr bwMode="auto">
        <a:xfrm>
          <a:off x="148685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2" name="AutoShape 7"/>
        <xdr:cNvSpPr>
          <a:spLocks noChangeAspect="1" noChangeArrowheads="1"/>
        </xdr:cNvSpPr>
      </xdr:nvSpPr>
      <xdr:spPr bwMode="auto">
        <a:xfrm>
          <a:off x="148685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3" name="AutoShape 7"/>
        <xdr:cNvSpPr>
          <a:spLocks noChangeAspect="1" noChangeArrowheads="1"/>
        </xdr:cNvSpPr>
      </xdr:nvSpPr>
      <xdr:spPr bwMode="auto">
        <a:xfrm>
          <a:off x="148685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4" name="AutoShape 7"/>
        <xdr:cNvSpPr>
          <a:spLocks noChangeAspect="1" noChangeArrowheads="1"/>
        </xdr:cNvSpPr>
      </xdr:nvSpPr>
      <xdr:spPr bwMode="auto">
        <a:xfrm>
          <a:off x="148685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5" name="AutoShape 7"/>
        <xdr:cNvSpPr>
          <a:spLocks noChangeAspect="1" noChangeArrowheads="1"/>
        </xdr:cNvSpPr>
      </xdr:nvSpPr>
      <xdr:spPr bwMode="auto">
        <a:xfrm>
          <a:off x="148685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6" name="AutoShape 7"/>
        <xdr:cNvSpPr>
          <a:spLocks noChangeAspect="1" noChangeArrowheads="1"/>
        </xdr:cNvSpPr>
      </xdr:nvSpPr>
      <xdr:spPr bwMode="auto">
        <a:xfrm>
          <a:off x="1486852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2" name="AutoShape 7"/>
        <xdr:cNvSpPr>
          <a:spLocks noChangeAspect="1" noChangeArrowheads="1"/>
        </xdr:cNvSpPr>
      </xdr:nvSpPr>
      <xdr:spPr bwMode="auto">
        <a:xfrm>
          <a:off x="5600700" y="5540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3" name="AutoShape 7"/>
        <xdr:cNvSpPr>
          <a:spLocks noChangeAspect="1" noChangeArrowheads="1"/>
        </xdr:cNvSpPr>
      </xdr:nvSpPr>
      <xdr:spPr bwMode="auto">
        <a:xfrm>
          <a:off x="5600700" y="5540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4" name="AutoShape 7"/>
        <xdr:cNvSpPr>
          <a:spLocks noChangeAspect="1" noChangeArrowheads="1"/>
        </xdr:cNvSpPr>
      </xdr:nvSpPr>
      <xdr:spPr bwMode="auto">
        <a:xfrm>
          <a:off x="5600700" y="5540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5" name="AutoShape 7"/>
        <xdr:cNvSpPr>
          <a:spLocks noChangeAspect="1" noChangeArrowheads="1"/>
        </xdr:cNvSpPr>
      </xdr:nvSpPr>
      <xdr:spPr bwMode="auto">
        <a:xfrm>
          <a:off x="5600700" y="5540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6" name="AutoShape 7"/>
        <xdr:cNvSpPr>
          <a:spLocks noChangeAspect="1" noChangeArrowheads="1"/>
        </xdr:cNvSpPr>
      </xdr:nvSpPr>
      <xdr:spPr bwMode="auto">
        <a:xfrm>
          <a:off x="5600700" y="5540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7" name="AutoShape 7"/>
        <xdr:cNvSpPr>
          <a:spLocks noChangeAspect="1" noChangeArrowheads="1"/>
        </xdr:cNvSpPr>
      </xdr:nvSpPr>
      <xdr:spPr bwMode="auto">
        <a:xfrm>
          <a:off x="5600700" y="5540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8" name="AutoShape 7"/>
        <xdr:cNvSpPr>
          <a:spLocks noChangeAspect="1" noChangeArrowheads="1"/>
        </xdr:cNvSpPr>
      </xdr:nvSpPr>
      <xdr:spPr bwMode="auto">
        <a:xfrm>
          <a:off x="5600700" y="5540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9" name="AutoShape 7"/>
        <xdr:cNvSpPr>
          <a:spLocks noChangeAspect="1" noChangeArrowheads="1"/>
        </xdr:cNvSpPr>
      </xdr:nvSpPr>
      <xdr:spPr bwMode="auto">
        <a:xfrm>
          <a:off x="5600700" y="5540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10" name="AutoShape 7"/>
        <xdr:cNvSpPr>
          <a:spLocks noChangeAspect="1" noChangeArrowheads="1"/>
        </xdr:cNvSpPr>
      </xdr:nvSpPr>
      <xdr:spPr bwMode="auto">
        <a:xfrm>
          <a:off x="5600700" y="5540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11" name="AutoShape 7"/>
        <xdr:cNvSpPr>
          <a:spLocks noChangeAspect="1" noChangeArrowheads="1"/>
        </xdr:cNvSpPr>
      </xdr:nvSpPr>
      <xdr:spPr bwMode="auto">
        <a:xfrm>
          <a:off x="5600700" y="5540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12" name="AutoShape 7"/>
        <xdr:cNvSpPr>
          <a:spLocks noChangeAspect="1" noChangeArrowheads="1"/>
        </xdr:cNvSpPr>
      </xdr:nvSpPr>
      <xdr:spPr bwMode="auto">
        <a:xfrm>
          <a:off x="5600700" y="5540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13" name="AutoShape 7"/>
        <xdr:cNvSpPr>
          <a:spLocks noChangeAspect="1" noChangeArrowheads="1"/>
        </xdr:cNvSpPr>
      </xdr:nvSpPr>
      <xdr:spPr bwMode="auto">
        <a:xfrm>
          <a:off x="5600700" y="5540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14" name="AutoShape 7"/>
        <xdr:cNvSpPr>
          <a:spLocks noChangeAspect="1" noChangeArrowheads="1"/>
        </xdr:cNvSpPr>
      </xdr:nvSpPr>
      <xdr:spPr bwMode="auto">
        <a:xfrm>
          <a:off x="5600700" y="5540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15" name="AutoShape 7"/>
        <xdr:cNvSpPr>
          <a:spLocks noChangeAspect="1" noChangeArrowheads="1"/>
        </xdr:cNvSpPr>
      </xdr:nvSpPr>
      <xdr:spPr bwMode="auto">
        <a:xfrm>
          <a:off x="5600700" y="5540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16" name="AutoShape 7"/>
        <xdr:cNvSpPr>
          <a:spLocks noChangeAspect="1" noChangeArrowheads="1"/>
        </xdr:cNvSpPr>
      </xdr:nvSpPr>
      <xdr:spPr bwMode="auto">
        <a:xfrm>
          <a:off x="5600700" y="5540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17" name="AutoShape 7"/>
        <xdr:cNvSpPr>
          <a:spLocks noChangeAspect="1" noChangeArrowheads="1"/>
        </xdr:cNvSpPr>
      </xdr:nvSpPr>
      <xdr:spPr bwMode="auto">
        <a:xfrm>
          <a:off x="5600700" y="5540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18" name="AutoShape 7"/>
        <xdr:cNvSpPr>
          <a:spLocks noChangeAspect="1" noChangeArrowheads="1"/>
        </xdr:cNvSpPr>
      </xdr:nvSpPr>
      <xdr:spPr bwMode="auto">
        <a:xfrm>
          <a:off x="5600700" y="5540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19" name="AutoShape 7"/>
        <xdr:cNvSpPr>
          <a:spLocks noChangeAspect="1" noChangeArrowheads="1"/>
        </xdr:cNvSpPr>
      </xdr:nvSpPr>
      <xdr:spPr bwMode="auto">
        <a:xfrm>
          <a:off x="5600700" y="5540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20" name="AutoShape 7"/>
        <xdr:cNvSpPr>
          <a:spLocks noChangeAspect="1" noChangeArrowheads="1"/>
        </xdr:cNvSpPr>
      </xdr:nvSpPr>
      <xdr:spPr bwMode="auto">
        <a:xfrm>
          <a:off x="5600700" y="5540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21" name="AutoShape 7"/>
        <xdr:cNvSpPr>
          <a:spLocks noChangeAspect="1" noChangeArrowheads="1"/>
        </xdr:cNvSpPr>
      </xdr:nvSpPr>
      <xdr:spPr bwMode="auto">
        <a:xfrm>
          <a:off x="5600700" y="5540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123</xdr:row>
      <xdr:rowOff>0</xdr:rowOff>
    </xdr:from>
    <xdr:ext cx="304800" cy="304800"/>
    <xdr:sp macro="" textlink="">
      <xdr:nvSpPr>
        <xdr:cNvPr id="22" name="AutoShape 7"/>
        <xdr:cNvSpPr>
          <a:spLocks noChangeAspect="1" noChangeArrowheads="1"/>
        </xdr:cNvSpPr>
      </xdr:nvSpPr>
      <xdr:spPr bwMode="auto">
        <a:xfrm>
          <a:off x="9639300" y="5540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123</xdr:row>
      <xdr:rowOff>0</xdr:rowOff>
    </xdr:from>
    <xdr:ext cx="304800" cy="304800"/>
    <xdr:sp macro="" textlink="">
      <xdr:nvSpPr>
        <xdr:cNvPr id="23" name="AutoShape 7"/>
        <xdr:cNvSpPr>
          <a:spLocks noChangeAspect="1" noChangeArrowheads="1"/>
        </xdr:cNvSpPr>
      </xdr:nvSpPr>
      <xdr:spPr bwMode="auto">
        <a:xfrm>
          <a:off x="9639300" y="5540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123</xdr:row>
      <xdr:rowOff>0</xdr:rowOff>
    </xdr:from>
    <xdr:ext cx="304800" cy="304800"/>
    <xdr:sp macro="" textlink="">
      <xdr:nvSpPr>
        <xdr:cNvPr id="24" name="AutoShape 7"/>
        <xdr:cNvSpPr>
          <a:spLocks noChangeAspect="1" noChangeArrowheads="1"/>
        </xdr:cNvSpPr>
      </xdr:nvSpPr>
      <xdr:spPr bwMode="auto">
        <a:xfrm>
          <a:off x="9639300" y="5540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123</xdr:row>
      <xdr:rowOff>0</xdr:rowOff>
    </xdr:from>
    <xdr:ext cx="304800" cy="304800"/>
    <xdr:sp macro="" textlink="">
      <xdr:nvSpPr>
        <xdr:cNvPr id="25" name="AutoShape 7"/>
        <xdr:cNvSpPr>
          <a:spLocks noChangeAspect="1" noChangeArrowheads="1"/>
        </xdr:cNvSpPr>
      </xdr:nvSpPr>
      <xdr:spPr bwMode="auto">
        <a:xfrm>
          <a:off x="10820400" y="5540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26" name="AutoShape 7"/>
        <xdr:cNvSpPr>
          <a:spLocks noChangeAspect="1" noChangeArrowheads="1"/>
        </xdr:cNvSpPr>
      </xdr:nvSpPr>
      <xdr:spPr bwMode="auto">
        <a:xfrm>
          <a:off x="5600700" y="5540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27" name="AutoShape 7"/>
        <xdr:cNvSpPr>
          <a:spLocks noChangeAspect="1" noChangeArrowheads="1"/>
        </xdr:cNvSpPr>
      </xdr:nvSpPr>
      <xdr:spPr bwMode="auto">
        <a:xfrm>
          <a:off x="5600700" y="5540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28" name="AutoShape 7"/>
        <xdr:cNvSpPr>
          <a:spLocks noChangeAspect="1" noChangeArrowheads="1"/>
        </xdr:cNvSpPr>
      </xdr:nvSpPr>
      <xdr:spPr bwMode="auto">
        <a:xfrm>
          <a:off x="5600700" y="5540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29" name="AutoShape 7"/>
        <xdr:cNvSpPr>
          <a:spLocks noChangeAspect="1" noChangeArrowheads="1"/>
        </xdr:cNvSpPr>
      </xdr:nvSpPr>
      <xdr:spPr bwMode="auto">
        <a:xfrm>
          <a:off x="5600700" y="5540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30" name="AutoShape 7"/>
        <xdr:cNvSpPr>
          <a:spLocks noChangeAspect="1" noChangeArrowheads="1"/>
        </xdr:cNvSpPr>
      </xdr:nvSpPr>
      <xdr:spPr bwMode="auto">
        <a:xfrm>
          <a:off x="5600700" y="5540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31" name="AutoShape 7"/>
        <xdr:cNvSpPr>
          <a:spLocks noChangeAspect="1" noChangeArrowheads="1"/>
        </xdr:cNvSpPr>
      </xdr:nvSpPr>
      <xdr:spPr bwMode="auto">
        <a:xfrm>
          <a:off x="5600700" y="5540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32" name="AutoShape 7"/>
        <xdr:cNvSpPr>
          <a:spLocks noChangeAspect="1" noChangeArrowheads="1"/>
        </xdr:cNvSpPr>
      </xdr:nvSpPr>
      <xdr:spPr bwMode="auto">
        <a:xfrm>
          <a:off x="5600700" y="5540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33" name="AutoShape 7"/>
        <xdr:cNvSpPr>
          <a:spLocks noChangeAspect="1" noChangeArrowheads="1"/>
        </xdr:cNvSpPr>
      </xdr:nvSpPr>
      <xdr:spPr bwMode="auto">
        <a:xfrm>
          <a:off x="5600700" y="5540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4" name="AutoShape 7"/>
        <xdr:cNvSpPr>
          <a:spLocks noChangeAspect="1" noChangeArrowheads="1"/>
        </xdr:cNvSpPr>
      </xdr:nvSpPr>
      <xdr:spPr bwMode="auto">
        <a:xfrm>
          <a:off x="87344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5" name="AutoShape 7"/>
        <xdr:cNvSpPr>
          <a:spLocks noChangeAspect="1" noChangeArrowheads="1"/>
        </xdr:cNvSpPr>
      </xdr:nvSpPr>
      <xdr:spPr bwMode="auto">
        <a:xfrm>
          <a:off x="87344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6" name="AutoShape 7"/>
        <xdr:cNvSpPr>
          <a:spLocks noChangeAspect="1" noChangeArrowheads="1"/>
        </xdr:cNvSpPr>
      </xdr:nvSpPr>
      <xdr:spPr bwMode="auto">
        <a:xfrm>
          <a:off x="87344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" name="AutoShape 7"/>
        <xdr:cNvSpPr>
          <a:spLocks noChangeAspect="1" noChangeArrowheads="1"/>
        </xdr:cNvSpPr>
      </xdr:nvSpPr>
      <xdr:spPr bwMode="auto">
        <a:xfrm>
          <a:off x="87344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" name="AutoShape 7"/>
        <xdr:cNvSpPr>
          <a:spLocks noChangeAspect="1" noChangeArrowheads="1"/>
        </xdr:cNvSpPr>
      </xdr:nvSpPr>
      <xdr:spPr bwMode="auto">
        <a:xfrm>
          <a:off x="87344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9" name="AutoShape 7"/>
        <xdr:cNvSpPr>
          <a:spLocks noChangeAspect="1" noChangeArrowheads="1"/>
        </xdr:cNvSpPr>
      </xdr:nvSpPr>
      <xdr:spPr bwMode="auto">
        <a:xfrm>
          <a:off x="87344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0" name="AutoShape 7"/>
        <xdr:cNvSpPr>
          <a:spLocks noChangeAspect="1" noChangeArrowheads="1"/>
        </xdr:cNvSpPr>
      </xdr:nvSpPr>
      <xdr:spPr bwMode="auto">
        <a:xfrm>
          <a:off x="87344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1" name="AutoShape 7"/>
        <xdr:cNvSpPr>
          <a:spLocks noChangeAspect="1" noChangeArrowheads="1"/>
        </xdr:cNvSpPr>
      </xdr:nvSpPr>
      <xdr:spPr bwMode="auto">
        <a:xfrm>
          <a:off x="87344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2" name="AutoShape 7"/>
        <xdr:cNvSpPr>
          <a:spLocks noChangeAspect="1" noChangeArrowheads="1"/>
        </xdr:cNvSpPr>
      </xdr:nvSpPr>
      <xdr:spPr bwMode="auto">
        <a:xfrm>
          <a:off x="87344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3" name="AutoShape 7"/>
        <xdr:cNvSpPr>
          <a:spLocks noChangeAspect="1" noChangeArrowheads="1"/>
        </xdr:cNvSpPr>
      </xdr:nvSpPr>
      <xdr:spPr bwMode="auto">
        <a:xfrm>
          <a:off x="87344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4" name="AutoShape 7"/>
        <xdr:cNvSpPr>
          <a:spLocks noChangeAspect="1" noChangeArrowheads="1"/>
        </xdr:cNvSpPr>
      </xdr:nvSpPr>
      <xdr:spPr bwMode="auto">
        <a:xfrm>
          <a:off x="87344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5" name="AutoShape 7"/>
        <xdr:cNvSpPr>
          <a:spLocks noChangeAspect="1" noChangeArrowheads="1"/>
        </xdr:cNvSpPr>
      </xdr:nvSpPr>
      <xdr:spPr bwMode="auto">
        <a:xfrm>
          <a:off x="87344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6" name="AutoShape 7"/>
        <xdr:cNvSpPr>
          <a:spLocks noChangeAspect="1" noChangeArrowheads="1"/>
        </xdr:cNvSpPr>
      </xdr:nvSpPr>
      <xdr:spPr bwMode="auto">
        <a:xfrm>
          <a:off x="87344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7" name="AutoShape 7"/>
        <xdr:cNvSpPr>
          <a:spLocks noChangeAspect="1" noChangeArrowheads="1"/>
        </xdr:cNvSpPr>
      </xdr:nvSpPr>
      <xdr:spPr bwMode="auto">
        <a:xfrm>
          <a:off x="87344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8" name="AutoShape 7"/>
        <xdr:cNvSpPr>
          <a:spLocks noChangeAspect="1" noChangeArrowheads="1"/>
        </xdr:cNvSpPr>
      </xdr:nvSpPr>
      <xdr:spPr bwMode="auto">
        <a:xfrm>
          <a:off x="87344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9" name="AutoShape 7"/>
        <xdr:cNvSpPr>
          <a:spLocks noChangeAspect="1" noChangeArrowheads="1"/>
        </xdr:cNvSpPr>
      </xdr:nvSpPr>
      <xdr:spPr bwMode="auto">
        <a:xfrm>
          <a:off x="87344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0" name="AutoShape 7"/>
        <xdr:cNvSpPr>
          <a:spLocks noChangeAspect="1" noChangeArrowheads="1"/>
        </xdr:cNvSpPr>
      </xdr:nvSpPr>
      <xdr:spPr bwMode="auto">
        <a:xfrm>
          <a:off x="87344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1" name="AutoShape 7"/>
        <xdr:cNvSpPr>
          <a:spLocks noChangeAspect="1" noChangeArrowheads="1"/>
        </xdr:cNvSpPr>
      </xdr:nvSpPr>
      <xdr:spPr bwMode="auto">
        <a:xfrm>
          <a:off x="87344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2" name="AutoShape 7"/>
        <xdr:cNvSpPr>
          <a:spLocks noChangeAspect="1" noChangeArrowheads="1"/>
        </xdr:cNvSpPr>
      </xdr:nvSpPr>
      <xdr:spPr bwMode="auto">
        <a:xfrm>
          <a:off x="87344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3" name="AutoShape 7"/>
        <xdr:cNvSpPr>
          <a:spLocks noChangeAspect="1" noChangeArrowheads="1"/>
        </xdr:cNvSpPr>
      </xdr:nvSpPr>
      <xdr:spPr bwMode="auto">
        <a:xfrm>
          <a:off x="87344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4" name="AutoShape 7"/>
        <xdr:cNvSpPr>
          <a:spLocks noChangeAspect="1" noChangeArrowheads="1"/>
        </xdr:cNvSpPr>
      </xdr:nvSpPr>
      <xdr:spPr bwMode="auto">
        <a:xfrm>
          <a:off x="87344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5" name="AutoShape 7"/>
        <xdr:cNvSpPr>
          <a:spLocks noChangeAspect="1" noChangeArrowheads="1"/>
        </xdr:cNvSpPr>
      </xdr:nvSpPr>
      <xdr:spPr bwMode="auto">
        <a:xfrm>
          <a:off x="87344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6" name="AutoShape 7"/>
        <xdr:cNvSpPr>
          <a:spLocks noChangeAspect="1" noChangeArrowheads="1"/>
        </xdr:cNvSpPr>
      </xdr:nvSpPr>
      <xdr:spPr bwMode="auto">
        <a:xfrm>
          <a:off x="87344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7" name="AutoShape 7"/>
        <xdr:cNvSpPr>
          <a:spLocks noChangeAspect="1" noChangeArrowheads="1"/>
        </xdr:cNvSpPr>
      </xdr:nvSpPr>
      <xdr:spPr bwMode="auto">
        <a:xfrm>
          <a:off x="87344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8" name="AutoShape 7"/>
        <xdr:cNvSpPr>
          <a:spLocks noChangeAspect="1" noChangeArrowheads="1"/>
        </xdr:cNvSpPr>
      </xdr:nvSpPr>
      <xdr:spPr bwMode="auto">
        <a:xfrm>
          <a:off x="87344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9" name="AutoShape 7"/>
        <xdr:cNvSpPr>
          <a:spLocks noChangeAspect="1" noChangeArrowheads="1"/>
        </xdr:cNvSpPr>
      </xdr:nvSpPr>
      <xdr:spPr bwMode="auto">
        <a:xfrm>
          <a:off x="87344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0" name="AutoShape 7"/>
        <xdr:cNvSpPr>
          <a:spLocks noChangeAspect="1" noChangeArrowheads="1"/>
        </xdr:cNvSpPr>
      </xdr:nvSpPr>
      <xdr:spPr bwMode="auto">
        <a:xfrm>
          <a:off x="87344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1" name="AutoShape 7"/>
        <xdr:cNvSpPr>
          <a:spLocks noChangeAspect="1" noChangeArrowheads="1"/>
        </xdr:cNvSpPr>
      </xdr:nvSpPr>
      <xdr:spPr bwMode="auto">
        <a:xfrm>
          <a:off x="87344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2" name="AutoShape 7"/>
        <xdr:cNvSpPr>
          <a:spLocks noChangeAspect="1" noChangeArrowheads="1"/>
        </xdr:cNvSpPr>
      </xdr:nvSpPr>
      <xdr:spPr bwMode="auto">
        <a:xfrm>
          <a:off x="108204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3" name="AutoShape 7"/>
        <xdr:cNvSpPr>
          <a:spLocks noChangeAspect="1" noChangeArrowheads="1"/>
        </xdr:cNvSpPr>
      </xdr:nvSpPr>
      <xdr:spPr bwMode="auto">
        <a:xfrm>
          <a:off x="108204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4" name="AutoShape 7"/>
        <xdr:cNvSpPr>
          <a:spLocks noChangeAspect="1" noChangeArrowheads="1"/>
        </xdr:cNvSpPr>
      </xdr:nvSpPr>
      <xdr:spPr bwMode="auto">
        <a:xfrm>
          <a:off x="108204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5" name="AutoShape 7"/>
        <xdr:cNvSpPr>
          <a:spLocks noChangeAspect="1" noChangeArrowheads="1"/>
        </xdr:cNvSpPr>
      </xdr:nvSpPr>
      <xdr:spPr bwMode="auto">
        <a:xfrm>
          <a:off x="108204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6" name="AutoShape 7"/>
        <xdr:cNvSpPr>
          <a:spLocks noChangeAspect="1" noChangeArrowheads="1"/>
        </xdr:cNvSpPr>
      </xdr:nvSpPr>
      <xdr:spPr bwMode="auto">
        <a:xfrm>
          <a:off x="108204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7" name="AutoShape 7"/>
        <xdr:cNvSpPr>
          <a:spLocks noChangeAspect="1" noChangeArrowheads="1"/>
        </xdr:cNvSpPr>
      </xdr:nvSpPr>
      <xdr:spPr bwMode="auto">
        <a:xfrm>
          <a:off x="108204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8" name="AutoShape 7"/>
        <xdr:cNvSpPr>
          <a:spLocks noChangeAspect="1" noChangeArrowheads="1"/>
        </xdr:cNvSpPr>
      </xdr:nvSpPr>
      <xdr:spPr bwMode="auto">
        <a:xfrm>
          <a:off x="108204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9" name="AutoShape 7"/>
        <xdr:cNvSpPr>
          <a:spLocks noChangeAspect="1" noChangeArrowheads="1"/>
        </xdr:cNvSpPr>
      </xdr:nvSpPr>
      <xdr:spPr bwMode="auto">
        <a:xfrm>
          <a:off x="108204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0" name="AutoShape 7"/>
        <xdr:cNvSpPr>
          <a:spLocks noChangeAspect="1" noChangeArrowheads="1"/>
        </xdr:cNvSpPr>
      </xdr:nvSpPr>
      <xdr:spPr bwMode="auto">
        <a:xfrm>
          <a:off x="108204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1" name="AutoShape 7"/>
        <xdr:cNvSpPr>
          <a:spLocks noChangeAspect="1" noChangeArrowheads="1"/>
        </xdr:cNvSpPr>
      </xdr:nvSpPr>
      <xdr:spPr bwMode="auto">
        <a:xfrm>
          <a:off x="108204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2" name="AutoShape 7"/>
        <xdr:cNvSpPr>
          <a:spLocks noChangeAspect="1" noChangeArrowheads="1"/>
        </xdr:cNvSpPr>
      </xdr:nvSpPr>
      <xdr:spPr bwMode="auto">
        <a:xfrm>
          <a:off x="108204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3" name="AutoShape 7"/>
        <xdr:cNvSpPr>
          <a:spLocks noChangeAspect="1" noChangeArrowheads="1"/>
        </xdr:cNvSpPr>
      </xdr:nvSpPr>
      <xdr:spPr bwMode="auto">
        <a:xfrm>
          <a:off x="108204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4" name="AutoShape 7"/>
        <xdr:cNvSpPr>
          <a:spLocks noChangeAspect="1" noChangeArrowheads="1"/>
        </xdr:cNvSpPr>
      </xdr:nvSpPr>
      <xdr:spPr bwMode="auto">
        <a:xfrm>
          <a:off x="108204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5" name="AutoShape 7"/>
        <xdr:cNvSpPr>
          <a:spLocks noChangeAspect="1" noChangeArrowheads="1"/>
        </xdr:cNvSpPr>
      </xdr:nvSpPr>
      <xdr:spPr bwMode="auto">
        <a:xfrm>
          <a:off x="108204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6" name="AutoShape 7"/>
        <xdr:cNvSpPr>
          <a:spLocks noChangeAspect="1" noChangeArrowheads="1"/>
        </xdr:cNvSpPr>
      </xdr:nvSpPr>
      <xdr:spPr bwMode="auto">
        <a:xfrm>
          <a:off x="108204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7" name="AutoShape 7"/>
        <xdr:cNvSpPr>
          <a:spLocks noChangeAspect="1" noChangeArrowheads="1"/>
        </xdr:cNvSpPr>
      </xdr:nvSpPr>
      <xdr:spPr bwMode="auto">
        <a:xfrm>
          <a:off x="108204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8" name="AutoShape 7"/>
        <xdr:cNvSpPr>
          <a:spLocks noChangeAspect="1" noChangeArrowheads="1"/>
        </xdr:cNvSpPr>
      </xdr:nvSpPr>
      <xdr:spPr bwMode="auto">
        <a:xfrm>
          <a:off x="108204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9" name="AutoShape 7"/>
        <xdr:cNvSpPr>
          <a:spLocks noChangeAspect="1" noChangeArrowheads="1"/>
        </xdr:cNvSpPr>
      </xdr:nvSpPr>
      <xdr:spPr bwMode="auto">
        <a:xfrm>
          <a:off x="108204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0" name="AutoShape 7"/>
        <xdr:cNvSpPr>
          <a:spLocks noChangeAspect="1" noChangeArrowheads="1"/>
        </xdr:cNvSpPr>
      </xdr:nvSpPr>
      <xdr:spPr bwMode="auto">
        <a:xfrm>
          <a:off x="108204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1" name="AutoShape 7"/>
        <xdr:cNvSpPr>
          <a:spLocks noChangeAspect="1" noChangeArrowheads="1"/>
        </xdr:cNvSpPr>
      </xdr:nvSpPr>
      <xdr:spPr bwMode="auto">
        <a:xfrm>
          <a:off x="108204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2" name="AutoShape 7"/>
        <xdr:cNvSpPr>
          <a:spLocks noChangeAspect="1" noChangeArrowheads="1"/>
        </xdr:cNvSpPr>
      </xdr:nvSpPr>
      <xdr:spPr bwMode="auto">
        <a:xfrm>
          <a:off x="108204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3" name="AutoShape 7"/>
        <xdr:cNvSpPr>
          <a:spLocks noChangeAspect="1" noChangeArrowheads="1"/>
        </xdr:cNvSpPr>
      </xdr:nvSpPr>
      <xdr:spPr bwMode="auto">
        <a:xfrm>
          <a:off x="108204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4" name="AutoShape 7"/>
        <xdr:cNvSpPr>
          <a:spLocks noChangeAspect="1" noChangeArrowheads="1"/>
        </xdr:cNvSpPr>
      </xdr:nvSpPr>
      <xdr:spPr bwMode="auto">
        <a:xfrm>
          <a:off x="108204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5" name="AutoShape 7"/>
        <xdr:cNvSpPr>
          <a:spLocks noChangeAspect="1" noChangeArrowheads="1"/>
        </xdr:cNvSpPr>
      </xdr:nvSpPr>
      <xdr:spPr bwMode="auto">
        <a:xfrm>
          <a:off x="108204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6" name="AutoShape 7"/>
        <xdr:cNvSpPr>
          <a:spLocks noChangeAspect="1" noChangeArrowheads="1"/>
        </xdr:cNvSpPr>
      </xdr:nvSpPr>
      <xdr:spPr bwMode="auto">
        <a:xfrm>
          <a:off x="108204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7" name="AutoShape 7"/>
        <xdr:cNvSpPr>
          <a:spLocks noChangeAspect="1" noChangeArrowheads="1"/>
        </xdr:cNvSpPr>
      </xdr:nvSpPr>
      <xdr:spPr bwMode="auto">
        <a:xfrm>
          <a:off x="108204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8" name="AutoShape 7"/>
        <xdr:cNvSpPr>
          <a:spLocks noChangeAspect="1" noChangeArrowheads="1"/>
        </xdr:cNvSpPr>
      </xdr:nvSpPr>
      <xdr:spPr bwMode="auto">
        <a:xfrm>
          <a:off x="108204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9" name="AutoShape 7"/>
        <xdr:cNvSpPr>
          <a:spLocks noChangeAspect="1" noChangeArrowheads="1"/>
        </xdr:cNvSpPr>
      </xdr:nvSpPr>
      <xdr:spPr bwMode="auto">
        <a:xfrm>
          <a:off x="108204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0" name="AutoShape 7"/>
        <xdr:cNvSpPr>
          <a:spLocks noChangeAspect="1" noChangeArrowheads="1"/>
        </xdr:cNvSpPr>
      </xdr:nvSpPr>
      <xdr:spPr bwMode="auto">
        <a:xfrm>
          <a:off x="130302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1" name="AutoShape 7"/>
        <xdr:cNvSpPr>
          <a:spLocks noChangeAspect="1" noChangeArrowheads="1"/>
        </xdr:cNvSpPr>
      </xdr:nvSpPr>
      <xdr:spPr bwMode="auto">
        <a:xfrm>
          <a:off x="130302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2" name="AutoShape 7"/>
        <xdr:cNvSpPr>
          <a:spLocks noChangeAspect="1" noChangeArrowheads="1"/>
        </xdr:cNvSpPr>
      </xdr:nvSpPr>
      <xdr:spPr bwMode="auto">
        <a:xfrm>
          <a:off x="130302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3" name="AutoShape 7"/>
        <xdr:cNvSpPr>
          <a:spLocks noChangeAspect="1" noChangeArrowheads="1"/>
        </xdr:cNvSpPr>
      </xdr:nvSpPr>
      <xdr:spPr bwMode="auto">
        <a:xfrm>
          <a:off x="130302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4" name="AutoShape 7"/>
        <xdr:cNvSpPr>
          <a:spLocks noChangeAspect="1" noChangeArrowheads="1"/>
        </xdr:cNvSpPr>
      </xdr:nvSpPr>
      <xdr:spPr bwMode="auto">
        <a:xfrm>
          <a:off x="130302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5" name="AutoShape 7"/>
        <xdr:cNvSpPr>
          <a:spLocks noChangeAspect="1" noChangeArrowheads="1"/>
        </xdr:cNvSpPr>
      </xdr:nvSpPr>
      <xdr:spPr bwMode="auto">
        <a:xfrm>
          <a:off x="130302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6" name="AutoShape 7"/>
        <xdr:cNvSpPr>
          <a:spLocks noChangeAspect="1" noChangeArrowheads="1"/>
        </xdr:cNvSpPr>
      </xdr:nvSpPr>
      <xdr:spPr bwMode="auto">
        <a:xfrm>
          <a:off x="130302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7" name="AutoShape 7"/>
        <xdr:cNvSpPr>
          <a:spLocks noChangeAspect="1" noChangeArrowheads="1"/>
        </xdr:cNvSpPr>
      </xdr:nvSpPr>
      <xdr:spPr bwMode="auto">
        <a:xfrm>
          <a:off x="130302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8" name="AutoShape 7"/>
        <xdr:cNvSpPr>
          <a:spLocks noChangeAspect="1" noChangeArrowheads="1"/>
        </xdr:cNvSpPr>
      </xdr:nvSpPr>
      <xdr:spPr bwMode="auto">
        <a:xfrm>
          <a:off x="130302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9" name="AutoShape 7"/>
        <xdr:cNvSpPr>
          <a:spLocks noChangeAspect="1" noChangeArrowheads="1"/>
        </xdr:cNvSpPr>
      </xdr:nvSpPr>
      <xdr:spPr bwMode="auto">
        <a:xfrm>
          <a:off x="130302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0" name="AutoShape 7"/>
        <xdr:cNvSpPr>
          <a:spLocks noChangeAspect="1" noChangeArrowheads="1"/>
        </xdr:cNvSpPr>
      </xdr:nvSpPr>
      <xdr:spPr bwMode="auto">
        <a:xfrm>
          <a:off x="130302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1" name="AutoShape 7"/>
        <xdr:cNvSpPr>
          <a:spLocks noChangeAspect="1" noChangeArrowheads="1"/>
        </xdr:cNvSpPr>
      </xdr:nvSpPr>
      <xdr:spPr bwMode="auto">
        <a:xfrm>
          <a:off x="130302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2" name="AutoShape 7"/>
        <xdr:cNvSpPr>
          <a:spLocks noChangeAspect="1" noChangeArrowheads="1"/>
        </xdr:cNvSpPr>
      </xdr:nvSpPr>
      <xdr:spPr bwMode="auto">
        <a:xfrm>
          <a:off x="130302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3" name="AutoShape 7"/>
        <xdr:cNvSpPr>
          <a:spLocks noChangeAspect="1" noChangeArrowheads="1"/>
        </xdr:cNvSpPr>
      </xdr:nvSpPr>
      <xdr:spPr bwMode="auto">
        <a:xfrm>
          <a:off x="130302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4" name="AutoShape 7"/>
        <xdr:cNvSpPr>
          <a:spLocks noChangeAspect="1" noChangeArrowheads="1"/>
        </xdr:cNvSpPr>
      </xdr:nvSpPr>
      <xdr:spPr bwMode="auto">
        <a:xfrm>
          <a:off x="130302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5" name="AutoShape 7"/>
        <xdr:cNvSpPr>
          <a:spLocks noChangeAspect="1" noChangeArrowheads="1"/>
        </xdr:cNvSpPr>
      </xdr:nvSpPr>
      <xdr:spPr bwMode="auto">
        <a:xfrm>
          <a:off x="130302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6" name="AutoShape 7"/>
        <xdr:cNvSpPr>
          <a:spLocks noChangeAspect="1" noChangeArrowheads="1"/>
        </xdr:cNvSpPr>
      </xdr:nvSpPr>
      <xdr:spPr bwMode="auto">
        <a:xfrm>
          <a:off x="130302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7" name="AutoShape 7"/>
        <xdr:cNvSpPr>
          <a:spLocks noChangeAspect="1" noChangeArrowheads="1"/>
        </xdr:cNvSpPr>
      </xdr:nvSpPr>
      <xdr:spPr bwMode="auto">
        <a:xfrm>
          <a:off x="130302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8" name="AutoShape 7"/>
        <xdr:cNvSpPr>
          <a:spLocks noChangeAspect="1" noChangeArrowheads="1"/>
        </xdr:cNvSpPr>
      </xdr:nvSpPr>
      <xdr:spPr bwMode="auto">
        <a:xfrm>
          <a:off x="130302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9" name="AutoShape 7"/>
        <xdr:cNvSpPr>
          <a:spLocks noChangeAspect="1" noChangeArrowheads="1"/>
        </xdr:cNvSpPr>
      </xdr:nvSpPr>
      <xdr:spPr bwMode="auto">
        <a:xfrm>
          <a:off x="130302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0" name="AutoShape 7"/>
        <xdr:cNvSpPr>
          <a:spLocks noChangeAspect="1" noChangeArrowheads="1"/>
        </xdr:cNvSpPr>
      </xdr:nvSpPr>
      <xdr:spPr bwMode="auto">
        <a:xfrm>
          <a:off x="130302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1" name="AutoShape 7"/>
        <xdr:cNvSpPr>
          <a:spLocks noChangeAspect="1" noChangeArrowheads="1"/>
        </xdr:cNvSpPr>
      </xdr:nvSpPr>
      <xdr:spPr bwMode="auto">
        <a:xfrm>
          <a:off x="130302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2" name="AutoShape 7"/>
        <xdr:cNvSpPr>
          <a:spLocks noChangeAspect="1" noChangeArrowheads="1"/>
        </xdr:cNvSpPr>
      </xdr:nvSpPr>
      <xdr:spPr bwMode="auto">
        <a:xfrm>
          <a:off x="130302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3" name="AutoShape 7"/>
        <xdr:cNvSpPr>
          <a:spLocks noChangeAspect="1" noChangeArrowheads="1"/>
        </xdr:cNvSpPr>
      </xdr:nvSpPr>
      <xdr:spPr bwMode="auto">
        <a:xfrm>
          <a:off x="130302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4" name="AutoShape 7"/>
        <xdr:cNvSpPr>
          <a:spLocks noChangeAspect="1" noChangeArrowheads="1"/>
        </xdr:cNvSpPr>
      </xdr:nvSpPr>
      <xdr:spPr bwMode="auto">
        <a:xfrm>
          <a:off x="130302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5" name="AutoShape 7"/>
        <xdr:cNvSpPr>
          <a:spLocks noChangeAspect="1" noChangeArrowheads="1"/>
        </xdr:cNvSpPr>
      </xdr:nvSpPr>
      <xdr:spPr bwMode="auto">
        <a:xfrm>
          <a:off x="130302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6" name="AutoShape 7"/>
        <xdr:cNvSpPr>
          <a:spLocks noChangeAspect="1" noChangeArrowheads="1"/>
        </xdr:cNvSpPr>
      </xdr:nvSpPr>
      <xdr:spPr bwMode="auto">
        <a:xfrm>
          <a:off x="130302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7" name="AutoShape 7"/>
        <xdr:cNvSpPr>
          <a:spLocks noChangeAspect="1" noChangeArrowheads="1"/>
        </xdr:cNvSpPr>
      </xdr:nvSpPr>
      <xdr:spPr bwMode="auto">
        <a:xfrm>
          <a:off x="1303020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8" name="AutoShape 7"/>
        <xdr:cNvSpPr>
          <a:spLocks noChangeAspect="1" noChangeArrowheads="1"/>
        </xdr:cNvSpPr>
      </xdr:nvSpPr>
      <xdr:spPr bwMode="auto">
        <a:xfrm>
          <a:off x="152495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9" name="AutoShape 7"/>
        <xdr:cNvSpPr>
          <a:spLocks noChangeAspect="1" noChangeArrowheads="1"/>
        </xdr:cNvSpPr>
      </xdr:nvSpPr>
      <xdr:spPr bwMode="auto">
        <a:xfrm>
          <a:off x="152495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0" name="AutoShape 7"/>
        <xdr:cNvSpPr>
          <a:spLocks noChangeAspect="1" noChangeArrowheads="1"/>
        </xdr:cNvSpPr>
      </xdr:nvSpPr>
      <xdr:spPr bwMode="auto">
        <a:xfrm>
          <a:off x="152495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1" name="AutoShape 7"/>
        <xdr:cNvSpPr>
          <a:spLocks noChangeAspect="1" noChangeArrowheads="1"/>
        </xdr:cNvSpPr>
      </xdr:nvSpPr>
      <xdr:spPr bwMode="auto">
        <a:xfrm>
          <a:off x="152495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2" name="AutoShape 7"/>
        <xdr:cNvSpPr>
          <a:spLocks noChangeAspect="1" noChangeArrowheads="1"/>
        </xdr:cNvSpPr>
      </xdr:nvSpPr>
      <xdr:spPr bwMode="auto">
        <a:xfrm>
          <a:off x="152495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3" name="AutoShape 7"/>
        <xdr:cNvSpPr>
          <a:spLocks noChangeAspect="1" noChangeArrowheads="1"/>
        </xdr:cNvSpPr>
      </xdr:nvSpPr>
      <xdr:spPr bwMode="auto">
        <a:xfrm>
          <a:off x="152495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4" name="AutoShape 7"/>
        <xdr:cNvSpPr>
          <a:spLocks noChangeAspect="1" noChangeArrowheads="1"/>
        </xdr:cNvSpPr>
      </xdr:nvSpPr>
      <xdr:spPr bwMode="auto">
        <a:xfrm>
          <a:off x="152495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5" name="AutoShape 7"/>
        <xdr:cNvSpPr>
          <a:spLocks noChangeAspect="1" noChangeArrowheads="1"/>
        </xdr:cNvSpPr>
      </xdr:nvSpPr>
      <xdr:spPr bwMode="auto">
        <a:xfrm>
          <a:off x="152495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6" name="AutoShape 7"/>
        <xdr:cNvSpPr>
          <a:spLocks noChangeAspect="1" noChangeArrowheads="1"/>
        </xdr:cNvSpPr>
      </xdr:nvSpPr>
      <xdr:spPr bwMode="auto">
        <a:xfrm>
          <a:off x="152495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7" name="AutoShape 7"/>
        <xdr:cNvSpPr>
          <a:spLocks noChangeAspect="1" noChangeArrowheads="1"/>
        </xdr:cNvSpPr>
      </xdr:nvSpPr>
      <xdr:spPr bwMode="auto">
        <a:xfrm>
          <a:off x="152495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8" name="AutoShape 7"/>
        <xdr:cNvSpPr>
          <a:spLocks noChangeAspect="1" noChangeArrowheads="1"/>
        </xdr:cNvSpPr>
      </xdr:nvSpPr>
      <xdr:spPr bwMode="auto">
        <a:xfrm>
          <a:off x="152495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9" name="AutoShape 7"/>
        <xdr:cNvSpPr>
          <a:spLocks noChangeAspect="1" noChangeArrowheads="1"/>
        </xdr:cNvSpPr>
      </xdr:nvSpPr>
      <xdr:spPr bwMode="auto">
        <a:xfrm>
          <a:off x="152495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0" name="AutoShape 7"/>
        <xdr:cNvSpPr>
          <a:spLocks noChangeAspect="1" noChangeArrowheads="1"/>
        </xdr:cNvSpPr>
      </xdr:nvSpPr>
      <xdr:spPr bwMode="auto">
        <a:xfrm>
          <a:off x="152495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1" name="AutoShape 7"/>
        <xdr:cNvSpPr>
          <a:spLocks noChangeAspect="1" noChangeArrowheads="1"/>
        </xdr:cNvSpPr>
      </xdr:nvSpPr>
      <xdr:spPr bwMode="auto">
        <a:xfrm>
          <a:off x="152495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2" name="AutoShape 7"/>
        <xdr:cNvSpPr>
          <a:spLocks noChangeAspect="1" noChangeArrowheads="1"/>
        </xdr:cNvSpPr>
      </xdr:nvSpPr>
      <xdr:spPr bwMode="auto">
        <a:xfrm>
          <a:off x="152495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3" name="AutoShape 7"/>
        <xdr:cNvSpPr>
          <a:spLocks noChangeAspect="1" noChangeArrowheads="1"/>
        </xdr:cNvSpPr>
      </xdr:nvSpPr>
      <xdr:spPr bwMode="auto">
        <a:xfrm>
          <a:off x="152495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4" name="AutoShape 7"/>
        <xdr:cNvSpPr>
          <a:spLocks noChangeAspect="1" noChangeArrowheads="1"/>
        </xdr:cNvSpPr>
      </xdr:nvSpPr>
      <xdr:spPr bwMode="auto">
        <a:xfrm>
          <a:off x="152495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5" name="AutoShape 7"/>
        <xdr:cNvSpPr>
          <a:spLocks noChangeAspect="1" noChangeArrowheads="1"/>
        </xdr:cNvSpPr>
      </xdr:nvSpPr>
      <xdr:spPr bwMode="auto">
        <a:xfrm>
          <a:off x="152495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6" name="AutoShape 7"/>
        <xdr:cNvSpPr>
          <a:spLocks noChangeAspect="1" noChangeArrowheads="1"/>
        </xdr:cNvSpPr>
      </xdr:nvSpPr>
      <xdr:spPr bwMode="auto">
        <a:xfrm>
          <a:off x="152495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7" name="AutoShape 7"/>
        <xdr:cNvSpPr>
          <a:spLocks noChangeAspect="1" noChangeArrowheads="1"/>
        </xdr:cNvSpPr>
      </xdr:nvSpPr>
      <xdr:spPr bwMode="auto">
        <a:xfrm>
          <a:off x="152495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8" name="AutoShape 7"/>
        <xdr:cNvSpPr>
          <a:spLocks noChangeAspect="1" noChangeArrowheads="1"/>
        </xdr:cNvSpPr>
      </xdr:nvSpPr>
      <xdr:spPr bwMode="auto">
        <a:xfrm>
          <a:off x="152495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9" name="AutoShape 7"/>
        <xdr:cNvSpPr>
          <a:spLocks noChangeAspect="1" noChangeArrowheads="1"/>
        </xdr:cNvSpPr>
      </xdr:nvSpPr>
      <xdr:spPr bwMode="auto">
        <a:xfrm>
          <a:off x="152495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0" name="AutoShape 7"/>
        <xdr:cNvSpPr>
          <a:spLocks noChangeAspect="1" noChangeArrowheads="1"/>
        </xdr:cNvSpPr>
      </xdr:nvSpPr>
      <xdr:spPr bwMode="auto">
        <a:xfrm>
          <a:off x="152495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1" name="AutoShape 7"/>
        <xdr:cNvSpPr>
          <a:spLocks noChangeAspect="1" noChangeArrowheads="1"/>
        </xdr:cNvSpPr>
      </xdr:nvSpPr>
      <xdr:spPr bwMode="auto">
        <a:xfrm>
          <a:off x="152495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2" name="AutoShape 7"/>
        <xdr:cNvSpPr>
          <a:spLocks noChangeAspect="1" noChangeArrowheads="1"/>
        </xdr:cNvSpPr>
      </xdr:nvSpPr>
      <xdr:spPr bwMode="auto">
        <a:xfrm>
          <a:off x="152495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3" name="AutoShape 7"/>
        <xdr:cNvSpPr>
          <a:spLocks noChangeAspect="1" noChangeArrowheads="1"/>
        </xdr:cNvSpPr>
      </xdr:nvSpPr>
      <xdr:spPr bwMode="auto">
        <a:xfrm>
          <a:off x="152495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4" name="AutoShape 7"/>
        <xdr:cNvSpPr>
          <a:spLocks noChangeAspect="1" noChangeArrowheads="1"/>
        </xdr:cNvSpPr>
      </xdr:nvSpPr>
      <xdr:spPr bwMode="auto">
        <a:xfrm>
          <a:off x="152495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5" name="AutoShape 7"/>
        <xdr:cNvSpPr>
          <a:spLocks noChangeAspect="1" noChangeArrowheads="1"/>
        </xdr:cNvSpPr>
      </xdr:nvSpPr>
      <xdr:spPr bwMode="auto">
        <a:xfrm>
          <a:off x="152495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119</xdr:row>
      <xdr:rowOff>0</xdr:rowOff>
    </xdr:from>
    <xdr:ext cx="304800" cy="304800"/>
    <xdr:sp macro="" textlink="">
      <xdr:nvSpPr>
        <xdr:cNvPr id="2" name="AutoShape 7"/>
        <xdr:cNvSpPr>
          <a:spLocks noChangeAspect="1" noChangeArrowheads="1"/>
        </xdr:cNvSpPr>
      </xdr:nvSpPr>
      <xdr:spPr bwMode="auto">
        <a:xfrm>
          <a:off x="5667375" y="5413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119</xdr:row>
      <xdr:rowOff>0</xdr:rowOff>
    </xdr:from>
    <xdr:ext cx="304800" cy="304800"/>
    <xdr:sp macro="" textlink="">
      <xdr:nvSpPr>
        <xdr:cNvPr id="3" name="AutoShape 7"/>
        <xdr:cNvSpPr>
          <a:spLocks noChangeAspect="1" noChangeArrowheads="1"/>
        </xdr:cNvSpPr>
      </xdr:nvSpPr>
      <xdr:spPr bwMode="auto">
        <a:xfrm>
          <a:off x="5667375" y="5413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119</xdr:row>
      <xdr:rowOff>0</xdr:rowOff>
    </xdr:from>
    <xdr:ext cx="304800" cy="304800"/>
    <xdr:sp macro="" textlink="">
      <xdr:nvSpPr>
        <xdr:cNvPr id="4" name="AutoShape 7"/>
        <xdr:cNvSpPr>
          <a:spLocks noChangeAspect="1" noChangeArrowheads="1"/>
        </xdr:cNvSpPr>
      </xdr:nvSpPr>
      <xdr:spPr bwMode="auto">
        <a:xfrm>
          <a:off x="5667375" y="5413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119</xdr:row>
      <xdr:rowOff>0</xdr:rowOff>
    </xdr:from>
    <xdr:ext cx="304800" cy="304800"/>
    <xdr:sp macro="" textlink="">
      <xdr:nvSpPr>
        <xdr:cNvPr id="5" name="AutoShape 7"/>
        <xdr:cNvSpPr>
          <a:spLocks noChangeAspect="1" noChangeArrowheads="1"/>
        </xdr:cNvSpPr>
      </xdr:nvSpPr>
      <xdr:spPr bwMode="auto">
        <a:xfrm>
          <a:off x="5667375" y="5413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119</xdr:row>
      <xdr:rowOff>0</xdr:rowOff>
    </xdr:from>
    <xdr:ext cx="304800" cy="304800"/>
    <xdr:sp macro="" textlink="">
      <xdr:nvSpPr>
        <xdr:cNvPr id="6" name="AutoShape 7"/>
        <xdr:cNvSpPr>
          <a:spLocks noChangeAspect="1" noChangeArrowheads="1"/>
        </xdr:cNvSpPr>
      </xdr:nvSpPr>
      <xdr:spPr bwMode="auto">
        <a:xfrm>
          <a:off x="5667375" y="5413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119</xdr:row>
      <xdr:rowOff>0</xdr:rowOff>
    </xdr:from>
    <xdr:ext cx="304800" cy="304800"/>
    <xdr:sp macro="" textlink="">
      <xdr:nvSpPr>
        <xdr:cNvPr id="7" name="AutoShape 7"/>
        <xdr:cNvSpPr>
          <a:spLocks noChangeAspect="1" noChangeArrowheads="1"/>
        </xdr:cNvSpPr>
      </xdr:nvSpPr>
      <xdr:spPr bwMode="auto">
        <a:xfrm>
          <a:off x="5667375" y="5413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119</xdr:row>
      <xdr:rowOff>0</xdr:rowOff>
    </xdr:from>
    <xdr:ext cx="304800" cy="304800"/>
    <xdr:sp macro="" textlink="">
      <xdr:nvSpPr>
        <xdr:cNvPr id="8" name="AutoShape 7"/>
        <xdr:cNvSpPr>
          <a:spLocks noChangeAspect="1" noChangeArrowheads="1"/>
        </xdr:cNvSpPr>
      </xdr:nvSpPr>
      <xdr:spPr bwMode="auto">
        <a:xfrm>
          <a:off x="5667375" y="5413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119</xdr:row>
      <xdr:rowOff>0</xdr:rowOff>
    </xdr:from>
    <xdr:ext cx="304800" cy="304800"/>
    <xdr:sp macro="" textlink="">
      <xdr:nvSpPr>
        <xdr:cNvPr id="9" name="AutoShape 7"/>
        <xdr:cNvSpPr>
          <a:spLocks noChangeAspect="1" noChangeArrowheads="1"/>
        </xdr:cNvSpPr>
      </xdr:nvSpPr>
      <xdr:spPr bwMode="auto">
        <a:xfrm>
          <a:off x="5667375" y="5413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119</xdr:row>
      <xdr:rowOff>0</xdr:rowOff>
    </xdr:from>
    <xdr:ext cx="304800" cy="304800"/>
    <xdr:sp macro="" textlink="">
      <xdr:nvSpPr>
        <xdr:cNvPr id="10" name="AutoShape 7"/>
        <xdr:cNvSpPr>
          <a:spLocks noChangeAspect="1" noChangeArrowheads="1"/>
        </xdr:cNvSpPr>
      </xdr:nvSpPr>
      <xdr:spPr bwMode="auto">
        <a:xfrm>
          <a:off x="5667375" y="5413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119</xdr:row>
      <xdr:rowOff>0</xdr:rowOff>
    </xdr:from>
    <xdr:ext cx="304800" cy="304800"/>
    <xdr:sp macro="" textlink="">
      <xdr:nvSpPr>
        <xdr:cNvPr id="11" name="AutoShape 7"/>
        <xdr:cNvSpPr>
          <a:spLocks noChangeAspect="1" noChangeArrowheads="1"/>
        </xdr:cNvSpPr>
      </xdr:nvSpPr>
      <xdr:spPr bwMode="auto">
        <a:xfrm>
          <a:off x="5667375" y="5413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119</xdr:row>
      <xdr:rowOff>0</xdr:rowOff>
    </xdr:from>
    <xdr:ext cx="304800" cy="304800"/>
    <xdr:sp macro="" textlink="">
      <xdr:nvSpPr>
        <xdr:cNvPr id="12" name="AutoShape 7"/>
        <xdr:cNvSpPr>
          <a:spLocks noChangeAspect="1" noChangeArrowheads="1"/>
        </xdr:cNvSpPr>
      </xdr:nvSpPr>
      <xdr:spPr bwMode="auto">
        <a:xfrm>
          <a:off x="5667375" y="5413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119</xdr:row>
      <xdr:rowOff>0</xdr:rowOff>
    </xdr:from>
    <xdr:ext cx="304800" cy="304800"/>
    <xdr:sp macro="" textlink="">
      <xdr:nvSpPr>
        <xdr:cNvPr id="13" name="AutoShape 7"/>
        <xdr:cNvSpPr>
          <a:spLocks noChangeAspect="1" noChangeArrowheads="1"/>
        </xdr:cNvSpPr>
      </xdr:nvSpPr>
      <xdr:spPr bwMode="auto">
        <a:xfrm>
          <a:off x="5667375" y="5413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119</xdr:row>
      <xdr:rowOff>0</xdr:rowOff>
    </xdr:from>
    <xdr:ext cx="304800" cy="304800"/>
    <xdr:sp macro="" textlink="">
      <xdr:nvSpPr>
        <xdr:cNvPr id="14" name="AutoShape 7"/>
        <xdr:cNvSpPr>
          <a:spLocks noChangeAspect="1" noChangeArrowheads="1"/>
        </xdr:cNvSpPr>
      </xdr:nvSpPr>
      <xdr:spPr bwMode="auto">
        <a:xfrm>
          <a:off x="5667375" y="5413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119</xdr:row>
      <xdr:rowOff>0</xdr:rowOff>
    </xdr:from>
    <xdr:ext cx="304800" cy="304800"/>
    <xdr:sp macro="" textlink="">
      <xdr:nvSpPr>
        <xdr:cNvPr id="15" name="AutoShape 7"/>
        <xdr:cNvSpPr>
          <a:spLocks noChangeAspect="1" noChangeArrowheads="1"/>
        </xdr:cNvSpPr>
      </xdr:nvSpPr>
      <xdr:spPr bwMode="auto">
        <a:xfrm>
          <a:off x="5667375" y="5413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119</xdr:row>
      <xdr:rowOff>0</xdr:rowOff>
    </xdr:from>
    <xdr:ext cx="304800" cy="304800"/>
    <xdr:sp macro="" textlink="">
      <xdr:nvSpPr>
        <xdr:cNvPr id="16" name="AutoShape 7"/>
        <xdr:cNvSpPr>
          <a:spLocks noChangeAspect="1" noChangeArrowheads="1"/>
        </xdr:cNvSpPr>
      </xdr:nvSpPr>
      <xdr:spPr bwMode="auto">
        <a:xfrm>
          <a:off x="5667375" y="5413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119</xdr:row>
      <xdr:rowOff>0</xdr:rowOff>
    </xdr:from>
    <xdr:ext cx="304800" cy="304800"/>
    <xdr:sp macro="" textlink="">
      <xdr:nvSpPr>
        <xdr:cNvPr id="17" name="AutoShape 7"/>
        <xdr:cNvSpPr>
          <a:spLocks noChangeAspect="1" noChangeArrowheads="1"/>
        </xdr:cNvSpPr>
      </xdr:nvSpPr>
      <xdr:spPr bwMode="auto">
        <a:xfrm>
          <a:off x="5667375" y="5413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119</xdr:row>
      <xdr:rowOff>0</xdr:rowOff>
    </xdr:from>
    <xdr:ext cx="304800" cy="304800"/>
    <xdr:sp macro="" textlink="">
      <xdr:nvSpPr>
        <xdr:cNvPr id="18" name="AutoShape 7"/>
        <xdr:cNvSpPr>
          <a:spLocks noChangeAspect="1" noChangeArrowheads="1"/>
        </xdr:cNvSpPr>
      </xdr:nvSpPr>
      <xdr:spPr bwMode="auto">
        <a:xfrm>
          <a:off x="5667375" y="5413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119</xdr:row>
      <xdr:rowOff>0</xdr:rowOff>
    </xdr:from>
    <xdr:ext cx="304800" cy="304800"/>
    <xdr:sp macro="" textlink="">
      <xdr:nvSpPr>
        <xdr:cNvPr id="19" name="AutoShape 7"/>
        <xdr:cNvSpPr>
          <a:spLocks noChangeAspect="1" noChangeArrowheads="1"/>
        </xdr:cNvSpPr>
      </xdr:nvSpPr>
      <xdr:spPr bwMode="auto">
        <a:xfrm>
          <a:off x="5667375" y="5413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119</xdr:row>
      <xdr:rowOff>0</xdr:rowOff>
    </xdr:from>
    <xdr:ext cx="304800" cy="304800"/>
    <xdr:sp macro="" textlink="">
      <xdr:nvSpPr>
        <xdr:cNvPr id="20" name="AutoShape 7"/>
        <xdr:cNvSpPr>
          <a:spLocks noChangeAspect="1" noChangeArrowheads="1"/>
        </xdr:cNvSpPr>
      </xdr:nvSpPr>
      <xdr:spPr bwMode="auto">
        <a:xfrm>
          <a:off x="5667375" y="5413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119</xdr:row>
      <xdr:rowOff>0</xdr:rowOff>
    </xdr:from>
    <xdr:ext cx="304800" cy="304800"/>
    <xdr:sp macro="" textlink="">
      <xdr:nvSpPr>
        <xdr:cNvPr id="21" name="AutoShape 7"/>
        <xdr:cNvSpPr>
          <a:spLocks noChangeAspect="1" noChangeArrowheads="1"/>
        </xdr:cNvSpPr>
      </xdr:nvSpPr>
      <xdr:spPr bwMode="auto">
        <a:xfrm>
          <a:off x="5667375" y="5413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119</xdr:row>
      <xdr:rowOff>0</xdr:rowOff>
    </xdr:from>
    <xdr:ext cx="304800" cy="304800"/>
    <xdr:sp macro="" textlink="">
      <xdr:nvSpPr>
        <xdr:cNvPr id="22" name="AutoShape 7"/>
        <xdr:cNvSpPr>
          <a:spLocks noChangeAspect="1" noChangeArrowheads="1"/>
        </xdr:cNvSpPr>
      </xdr:nvSpPr>
      <xdr:spPr bwMode="auto">
        <a:xfrm>
          <a:off x="9705975" y="5413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119</xdr:row>
      <xdr:rowOff>0</xdr:rowOff>
    </xdr:from>
    <xdr:ext cx="304800" cy="304800"/>
    <xdr:sp macro="" textlink="">
      <xdr:nvSpPr>
        <xdr:cNvPr id="23" name="AutoShape 7"/>
        <xdr:cNvSpPr>
          <a:spLocks noChangeAspect="1" noChangeArrowheads="1"/>
        </xdr:cNvSpPr>
      </xdr:nvSpPr>
      <xdr:spPr bwMode="auto">
        <a:xfrm>
          <a:off x="9705975" y="5413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119</xdr:row>
      <xdr:rowOff>0</xdr:rowOff>
    </xdr:from>
    <xdr:ext cx="304800" cy="304800"/>
    <xdr:sp macro="" textlink="">
      <xdr:nvSpPr>
        <xdr:cNvPr id="24" name="AutoShape 7"/>
        <xdr:cNvSpPr>
          <a:spLocks noChangeAspect="1" noChangeArrowheads="1"/>
        </xdr:cNvSpPr>
      </xdr:nvSpPr>
      <xdr:spPr bwMode="auto">
        <a:xfrm>
          <a:off x="9705975" y="5413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119</xdr:row>
      <xdr:rowOff>0</xdr:rowOff>
    </xdr:from>
    <xdr:ext cx="304800" cy="304800"/>
    <xdr:sp macro="" textlink="">
      <xdr:nvSpPr>
        <xdr:cNvPr id="25" name="AutoShape 7"/>
        <xdr:cNvSpPr>
          <a:spLocks noChangeAspect="1" noChangeArrowheads="1"/>
        </xdr:cNvSpPr>
      </xdr:nvSpPr>
      <xdr:spPr bwMode="auto">
        <a:xfrm>
          <a:off x="10887075" y="5413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119</xdr:row>
      <xdr:rowOff>0</xdr:rowOff>
    </xdr:from>
    <xdr:ext cx="304800" cy="304800"/>
    <xdr:sp macro="" textlink="">
      <xdr:nvSpPr>
        <xdr:cNvPr id="26" name="AutoShape 7"/>
        <xdr:cNvSpPr>
          <a:spLocks noChangeAspect="1" noChangeArrowheads="1"/>
        </xdr:cNvSpPr>
      </xdr:nvSpPr>
      <xdr:spPr bwMode="auto">
        <a:xfrm>
          <a:off x="5667375" y="5413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119</xdr:row>
      <xdr:rowOff>0</xdr:rowOff>
    </xdr:from>
    <xdr:ext cx="304800" cy="304800"/>
    <xdr:sp macro="" textlink="">
      <xdr:nvSpPr>
        <xdr:cNvPr id="27" name="AutoShape 7"/>
        <xdr:cNvSpPr>
          <a:spLocks noChangeAspect="1" noChangeArrowheads="1"/>
        </xdr:cNvSpPr>
      </xdr:nvSpPr>
      <xdr:spPr bwMode="auto">
        <a:xfrm>
          <a:off x="5667375" y="5413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119</xdr:row>
      <xdr:rowOff>0</xdr:rowOff>
    </xdr:from>
    <xdr:ext cx="304800" cy="304800"/>
    <xdr:sp macro="" textlink="">
      <xdr:nvSpPr>
        <xdr:cNvPr id="28" name="AutoShape 7"/>
        <xdr:cNvSpPr>
          <a:spLocks noChangeAspect="1" noChangeArrowheads="1"/>
        </xdr:cNvSpPr>
      </xdr:nvSpPr>
      <xdr:spPr bwMode="auto">
        <a:xfrm>
          <a:off x="5667375" y="5413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119</xdr:row>
      <xdr:rowOff>0</xdr:rowOff>
    </xdr:from>
    <xdr:ext cx="304800" cy="304800"/>
    <xdr:sp macro="" textlink="">
      <xdr:nvSpPr>
        <xdr:cNvPr id="29" name="AutoShape 7"/>
        <xdr:cNvSpPr>
          <a:spLocks noChangeAspect="1" noChangeArrowheads="1"/>
        </xdr:cNvSpPr>
      </xdr:nvSpPr>
      <xdr:spPr bwMode="auto">
        <a:xfrm>
          <a:off x="5667375" y="5413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119</xdr:row>
      <xdr:rowOff>0</xdr:rowOff>
    </xdr:from>
    <xdr:ext cx="304800" cy="304800"/>
    <xdr:sp macro="" textlink="">
      <xdr:nvSpPr>
        <xdr:cNvPr id="30" name="AutoShape 7"/>
        <xdr:cNvSpPr>
          <a:spLocks noChangeAspect="1" noChangeArrowheads="1"/>
        </xdr:cNvSpPr>
      </xdr:nvSpPr>
      <xdr:spPr bwMode="auto">
        <a:xfrm>
          <a:off x="5667375" y="5413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119</xdr:row>
      <xdr:rowOff>0</xdr:rowOff>
    </xdr:from>
    <xdr:ext cx="304800" cy="304800"/>
    <xdr:sp macro="" textlink="">
      <xdr:nvSpPr>
        <xdr:cNvPr id="31" name="AutoShape 7"/>
        <xdr:cNvSpPr>
          <a:spLocks noChangeAspect="1" noChangeArrowheads="1"/>
        </xdr:cNvSpPr>
      </xdr:nvSpPr>
      <xdr:spPr bwMode="auto">
        <a:xfrm>
          <a:off x="5667375" y="5413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119</xdr:row>
      <xdr:rowOff>0</xdr:rowOff>
    </xdr:from>
    <xdr:ext cx="304800" cy="304800"/>
    <xdr:sp macro="" textlink="">
      <xdr:nvSpPr>
        <xdr:cNvPr id="32" name="AutoShape 7"/>
        <xdr:cNvSpPr>
          <a:spLocks noChangeAspect="1" noChangeArrowheads="1"/>
        </xdr:cNvSpPr>
      </xdr:nvSpPr>
      <xdr:spPr bwMode="auto">
        <a:xfrm>
          <a:off x="5667375" y="5413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119</xdr:row>
      <xdr:rowOff>0</xdr:rowOff>
    </xdr:from>
    <xdr:ext cx="304800" cy="304800"/>
    <xdr:sp macro="" textlink="">
      <xdr:nvSpPr>
        <xdr:cNvPr id="33" name="AutoShape 7"/>
        <xdr:cNvSpPr>
          <a:spLocks noChangeAspect="1" noChangeArrowheads="1"/>
        </xdr:cNvSpPr>
      </xdr:nvSpPr>
      <xdr:spPr bwMode="auto">
        <a:xfrm>
          <a:off x="5667375" y="5413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4" name="AutoShape 7"/>
        <xdr:cNvSpPr>
          <a:spLocks noChangeAspect="1" noChangeArrowheads="1"/>
        </xdr:cNvSpPr>
      </xdr:nvSpPr>
      <xdr:spPr bwMode="auto">
        <a:xfrm>
          <a:off x="88011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5" name="AutoShape 7"/>
        <xdr:cNvSpPr>
          <a:spLocks noChangeAspect="1" noChangeArrowheads="1"/>
        </xdr:cNvSpPr>
      </xdr:nvSpPr>
      <xdr:spPr bwMode="auto">
        <a:xfrm>
          <a:off x="88011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6" name="AutoShape 7"/>
        <xdr:cNvSpPr>
          <a:spLocks noChangeAspect="1" noChangeArrowheads="1"/>
        </xdr:cNvSpPr>
      </xdr:nvSpPr>
      <xdr:spPr bwMode="auto">
        <a:xfrm>
          <a:off x="88011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" name="AutoShape 7"/>
        <xdr:cNvSpPr>
          <a:spLocks noChangeAspect="1" noChangeArrowheads="1"/>
        </xdr:cNvSpPr>
      </xdr:nvSpPr>
      <xdr:spPr bwMode="auto">
        <a:xfrm>
          <a:off x="88011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" name="AutoShape 7"/>
        <xdr:cNvSpPr>
          <a:spLocks noChangeAspect="1" noChangeArrowheads="1"/>
        </xdr:cNvSpPr>
      </xdr:nvSpPr>
      <xdr:spPr bwMode="auto">
        <a:xfrm>
          <a:off x="88011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9" name="AutoShape 7"/>
        <xdr:cNvSpPr>
          <a:spLocks noChangeAspect="1" noChangeArrowheads="1"/>
        </xdr:cNvSpPr>
      </xdr:nvSpPr>
      <xdr:spPr bwMode="auto">
        <a:xfrm>
          <a:off x="88011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0" name="AutoShape 7"/>
        <xdr:cNvSpPr>
          <a:spLocks noChangeAspect="1" noChangeArrowheads="1"/>
        </xdr:cNvSpPr>
      </xdr:nvSpPr>
      <xdr:spPr bwMode="auto">
        <a:xfrm>
          <a:off x="88011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1" name="AutoShape 7"/>
        <xdr:cNvSpPr>
          <a:spLocks noChangeAspect="1" noChangeArrowheads="1"/>
        </xdr:cNvSpPr>
      </xdr:nvSpPr>
      <xdr:spPr bwMode="auto">
        <a:xfrm>
          <a:off x="88011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2" name="AutoShape 7"/>
        <xdr:cNvSpPr>
          <a:spLocks noChangeAspect="1" noChangeArrowheads="1"/>
        </xdr:cNvSpPr>
      </xdr:nvSpPr>
      <xdr:spPr bwMode="auto">
        <a:xfrm>
          <a:off x="88011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3" name="AutoShape 7"/>
        <xdr:cNvSpPr>
          <a:spLocks noChangeAspect="1" noChangeArrowheads="1"/>
        </xdr:cNvSpPr>
      </xdr:nvSpPr>
      <xdr:spPr bwMode="auto">
        <a:xfrm>
          <a:off x="88011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4" name="AutoShape 7"/>
        <xdr:cNvSpPr>
          <a:spLocks noChangeAspect="1" noChangeArrowheads="1"/>
        </xdr:cNvSpPr>
      </xdr:nvSpPr>
      <xdr:spPr bwMode="auto">
        <a:xfrm>
          <a:off x="88011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5" name="AutoShape 7"/>
        <xdr:cNvSpPr>
          <a:spLocks noChangeAspect="1" noChangeArrowheads="1"/>
        </xdr:cNvSpPr>
      </xdr:nvSpPr>
      <xdr:spPr bwMode="auto">
        <a:xfrm>
          <a:off x="88011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6" name="AutoShape 7"/>
        <xdr:cNvSpPr>
          <a:spLocks noChangeAspect="1" noChangeArrowheads="1"/>
        </xdr:cNvSpPr>
      </xdr:nvSpPr>
      <xdr:spPr bwMode="auto">
        <a:xfrm>
          <a:off x="88011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7" name="AutoShape 7"/>
        <xdr:cNvSpPr>
          <a:spLocks noChangeAspect="1" noChangeArrowheads="1"/>
        </xdr:cNvSpPr>
      </xdr:nvSpPr>
      <xdr:spPr bwMode="auto">
        <a:xfrm>
          <a:off x="88011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8" name="AutoShape 7"/>
        <xdr:cNvSpPr>
          <a:spLocks noChangeAspect="1" noChangeArrowheads="1"/>
        </xdr:cNvSpPr>
      </xdr:nvSpPr>
      <xdr:spPr bwMode="auto">
        <a:xfrm>
          <a:off x="88011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9" name="AutoShape 7"/>
        <xdr:cNvSpPr>
          <a:spLocks noChangeAspect="1" noChangeArrowheads="1"/>
        </xdr:cNvSpPr>
      </xdr:nvSpPr>
      <xdr:spPr bwMode="auto">
        <a:xfrm>
          <a:off x="88011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0" name="AutoShape 7"/>
        <xdr:cNvSpPr>
          <a:spLocks noChangeAspect="1" noChangeArrowheads="1"/>
        </xdr:cNvSpPr>
      </xdr:nvSpPr>
      <xdr:spPr bwMode="auto">
        <a:xfrm>
          <a:off x="88011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1" name="AutoShape 7"/>
        <xdr:cNvSpPr>
          <a:spLocks noChangeAspect="1" noChangeArrowheads="1"/>
        </xdr:cNvSpPr>
      </xdr:nvSpPr>
      <xdr:spPr bwMode="auto">
        <a:xfrm>
          <a:off x="88011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2" name="AutoShape 7"/>
        <xdr:cNvSpPr>
          <a:spLocks noChangeAspect="1" noChangeArrowheads="1"/>
        </xdr:cNvSpPr>
      </xdr:nvSpPr>
      <xdr:spPr bwMode="auto">
        <a:xfrm>
          <a:off x="88011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3" name="AutoShape 7"/>
        <xdr:cNvSpPr>
          <a:spLocks noChangeAspect="1" noChangeArrowheads="1"/>
        </xdr:cNvSpPr>
      </xdr:nvSpPr>
      <xdr:spPr bwMode="auto">
        <a:xfrm>
          <a:off x="88011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4" name="AutoShape 7"/>
        <xdr:cNvSpPr>
          <a:spLocks noChangeAspect="1" noChangeArrowheads="1"/>
        </xdr:cNvSpPr>
      </xdr:nvSpPr>
      <xdr:spPr bwMode="auto">
        <a:xfrm>
          <a:off x="88011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5" name="AutoShape 7"/>
        <xdr:cNvSpPr>
          <a:spLocks noChangeAspect="1" noChangeArrowheads="1"/>
        </xdr:cNvSpPr>
      </xdr:nvSpPr>
      <xdr:spPr bwMode="auto">
        <a:xfrm>
          <a:off x="88011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6" name="AutoShape 7"/>
        <xdr:cNvSpPr>
          <a:spLocks noChangeAspect="1" noChangeArrowheads="1"/>
        </xdr:cNvSpPr>
      </xdr:nvSpPr>
      <xdr:spPr bwMode="auto">
        <a:xfrm>
          <a:off x="88011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7" name="AutoShape 7"/>
        <xdr:cNvSpPr>
          <a:spLocks noChangeAspect="1" noChangeArrowheads="1"/>
        </xdr:cNvSpPr>
      </xdr:nvSpPr>
      <xdr:spPr bwMode="auto">
        <a:xfrm>
          <a:off x="88011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8" name="AutoShape 7"/>
        <xdr:cNvSpPr>
          <a:spLocks noChangeAspect="1" noChangeArrowheads="1"/>
        </xdr:cNvSpPr>
      </xdr:nvSpPr>
      <xdr:spPr bwMode="auto">
        <a:xfrm>
          <a:off x="88011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9" name="AutoShape 7"/>
        <xdr:cNvSpPr>
          <a:spLocks noChangeAspect="1" noChangeArrowheads="1"/>
        </xdr:cNvSpPr>
      </xdr:nvSpPr>
      <xdr:spPr bwMode="auto">
        <a:xfrm>
          <a:off x="88011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0" name="AutoShape 7"/>
        <xdr:cNvSpPr>
          <a:spLocks noChangeAspect="1" noChangeArrowheads="1"/>
        </xdr:cNvSpPr>
      </xdr:nvSpPr>
      <xdr:spPr bwMode="auto">
        <a:xfrm>
          <a:off x="88011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1" name="AutoShape 7"/>
        <xdr:cNvSpPr>
          <a:spLocks noChangeAspect="1" noChangeArrowheads="1"/>
        </xdr:cNvSpPr>
      </xdr:nvSpPr>
      <xdr:spPr bwMode="auto">
        <a:xfrm>
          <a:off x="88011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2" name="AutoShape 7"/>
        <xdr:cNvSpPr>
          <a:spLocks noChangeAspect="1" noChangeArrowheads="1"/>
        </xdr:cNvSpPr>
      </xdr:nvSpPr>
      <xdr:spPr bwMode="auto">
        <a:xfrm>
          <a:off x="108870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3" name="AutoShape 7"/>
        <xdr:cNvSpPr>
          <a:spLocks noChangeAspect="1" noChangeArrowheads="1"/>
        </xdr:cNvSpPr>
      </xdr:nvSpPr>
      <xdr:spPr bwMode="auto">
        <a:xfrm>
          <a:off x="108870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4" name="AutoShape 7"/>
        <xdr:cNvSpPr>
          <a:spLocks noChangeAspect="1" noChangeArrowheads="1"/>
        </xdr:cNvSpPr>
      </xdr:nvSpPr>
      <xdr:spPr bwMode="auto">
        <a:xfrm>
          <a:off x="108870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5" name="AutoShape 7"/>
        <xdr:cNvSpPr>
          <a:spLocks noChangeAspect="1" noChangeArrowheads="1"/>
        </xdr:cNvSpPr>
      </xdr:nvSpPr>
      <xdr:spPr bwMode="auto">
        <a:xfrm>
          <a:off x="108870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6" name="AutoShape 7"/>
        <xdr:cNvSpPr>
          <a:spLocks noChangeAspect="1" noChangeArrowheads="1"/>
        </xdr:cNvSpPr>
      </xdr:nvSpPr>
      <xdr:spPr bwMode="auto">
        <a:xfrm>
          <a:off x="108870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7" name="AutoShape 7"/>
        <xdr:cNvSpPr>
          <a:spLocks noChangeAspect="1" noChangeArrowheads="1"/>
        </xdr:cNvSpPr>
      </xdr:nvSpPr>
      <xdr:spPr bwMode="auto">
        <a:xfrm>
          <a:off x="108870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8" name="AutoShape 7"/>
        <xdr:cNvSpPr>
          <a:spLocks noChangeAspect="1" noChangeArrowheads="1"/>
        </xdr:cNvSpPr>
      </xdr:nvSpPr>
      <xdr:spPr bwMode="auto">
        <a:xfrm>
          <a:off x="108870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9" name="AutoShape 7"/>
        <xdr:cNvSpPr>
          <a:spLocks noChangeAspect="1" noChangeArrowheads="1"/>
        </xdr:cNvSpPr>
      </xdr:nvSpPr>
      <xdr:spPr bwMode="auto">
        <a:xfrm>
          <a:off x="108870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0" name="AutoShape 7"/>
        <xdr:cNvSpPr>
          <a:spLocks noChangeAspect="1" noChangeArrowheads="1"/>
        </xdr:cNvSpPr>
      </xdr:nvSpPr>
      <xdr:spPr bwMode="auto">
        <a:xfrm>
          <a:off x="108870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1" name="AutoShape 7"/>
        <xdr:cNvSpPr>
          <a:spLocks noChangeAspect="1" noChangeArrowheads="1"/>
        </xdr:cNvSpPr>
      </xdr:nvSpPr>
      <xdr:spPr bwMode="auto">
        <a:xfrm>
          <a:off x="108870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2" name="AutoShape 7"/>
        <xdr:cNvSpPr>
          <a:spLocks noChangeAspect="1" noChangeArrowheads="1"/>
        </xdr:cNvSpPr>
      </xdr:nvSpPr>
      <xdr:spPr bwMode="auto">
        <a:xfrm>
          <a:off x="108870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3" name="AutoShape 7"/>
        <xdr:cNvSpPr>
          <a:spLocks noChangeAspect="1" noChangeArrowheads="1"/>
        </xdr:cNvSpPr>
      </xdr:nvSpPr>
      <xdr:spPr bwMode="auto">
        <a:xfrm>
          <a:off x="108870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4" name="AutoShape 7"/>
        <xdr:cNvSpPr>
          <a:spLocks noChangeAspect="1" noChangeArrowheads="1"/>
        </xdr:cNvSpPr>
      </xdr:nvSpPr>
      <xdr:spPr bwMode="auto">
        <a:xfrm>
          <a:off x="108870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5" name="AutoShape 7"/>
        <xdr:cNvSpPr>
          <a:spLocks noChangeAspect="1" noChangeArrowheads="1"/>
        </xdr:cNvSpPr>
      </xdr:nvSpPr>
      <xdr:spPr bwMode="auto">
        <a:xfrm>
          <a:off x="108870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6" name="AutoShape 7"/>
        <xdr:cNvSpPr>
          <a:spLocks noChangeAspect="1" noChangeArrowheads="1"/>
        </xdr:cNvSpPr>
      </xdr:nvSpPr>
      <xdr:spPr bwMode="auto">
        <a:xfrm>
          <a:off x="108870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7" name="AutoShape 7"/>
        <xdr:cNvSpPr>
          <a:spLocks noChangeAspect="1" noChangeArrowheads="1"/>
        </xdr:cNvSpPr>
      </xdr:nvSpPr>
      <xdr:spPr bwMode="auto">
        <a:xfrm>
          <a:off x="108870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8" name="AutoShape 7"/>
        <xdr:cNvSpPr>
          <a:spLocks noChangeAspect="1" noChangeArrowheads="1"/>
        </xdr:cNvSpPr>
      </xdr:nvSpPr>
      <xdr:spPr bwMode="auto">
        <a:xfrm>
          <a:off x="108870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9" name="AutoShape 7"/>
        <xdr:cNvSpPr>
          <a:spLocks noChangeAspect="1" noChangeArrowheads="1"/>
        </xdr:cNvSpPr>
      </xdr:nvSpPr>
      <xdr:spPr bwMode="auto">
        <a:xfrm>
          <a:off x="108870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0" name="AutoShape 7"/>
        <xdr:cNvSpPr>
          <a:spLocks noChangeAspect="1" noChangeArrowheads="1"/>
        </xdr:cNvSpPr>
      </xdr:nvSpPr>
      <xdr:spPr bwMode="auto">
        <a:xfrm>
          <a:off x="108870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1" name="AutoShape 7"/>
        <xdr:cNvSpPr>
          <a:spLocks noChangeAspect="1" noChangeArrowheads="1"/>
        </xdr:cNvSpPr>
      </xdr:nvSpPr>
      <xdr:spPr bwMode="auto">
        <a:xfrm>
          <a:off x="108870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2" name="AutoShape 7"/>
        <xdr:cNvSpPr>
          <a:spLocks noChangeAspect="1" noChangeArrowheads="1"/>
        </xdr:cNvSpPr>
      </xdr:nvSpPr>
      <xdr:spPr bwMode="auto">
        <a:xfrm>
          <a:off x="108870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3" name="AutoShape 7"/>
        <xdr:cNvSpPr>
          <a:spLocks noChangeAspect="1" noChangeArrowheads="1"/>
        </xdr:cNvSpPr>
      </xdr:nvSpPr>
      <xdr:spPr bwMode="auto">
        <a:xfrm>
          <a:off x="108870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4" name="AutoShape 7"/>
        <xdr:cNvSpPr>
          <a:spLocks noChangeAspect="1" noChangeArrowheads="1"/>
        </xdr:cNvSpPr>
      </xdr:nvSpPr>
      <xdr:spPr bwMode="auto">
        <a:xfrm>
          <a:off x="108870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5" name="AutoShape 7"/>
        <xdr:cNvSpPr>
          <a:spLocks noChangeAspect="1" noChangeArrowheads="1"/>
        </xdr:cNvSpPr>
      </xdr:nvSpPr>
      <xdr:spPr bwMode="auto">
        <a:xfrm>
          <a:off x="108870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6" name="AutoShape 7"/>
        <xdr:cNvSpPr>
          <a:spLocks noChangeAspect="1" noChangeArrowheads="1"/>
        </xdr:cNvSpPr>
      </xdr:nvSpPr>
      <xdr:spPr bwMode="auto">
        <a:xfrm>
          <a:off x="108870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7" name="AutoShape 7"/>
        <xdr:cNvSpPr>
          <a:spLocks noChangeAspect="1" noChangeArrowheads="1"/>
        </xdr:cNvSpPr>
      </xdr:nvSpPr>
      <xdr:spPr bwMode="auto">
        <a:xfrm>
          <a:off x="108870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8" name="AutoShape 7"/>
        <xdr:cNvSpPr>
          <a:spLocks noChangeAspect="1" noChangeArrowheads="1"/>
        </xdr:cNvSpPr>
      </xdr:nvSpPr>
      <xdr:spPr bwMode="auto">
        <a:xfrm>
          <a:off x="108870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9" name="AutoShape 7"/>
        <xdr:cNvSpPr>
          <a:spLocks noChangeAspect="1" noChangeArrowheads="1"/>
        </xdr:cNvSpPr>
      </xdr:nvSpPr>
      <xdr:spPr bwMode="auto">
        <a:xfrm>
          <a:off x="108870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0" name="AutoShape 7"/>
        <xdr:cNvSpPr>
          <a:spLocks noChangeAspect="1" noChangeArrowheads="1"/>
        </xdr:cNvSpPr>
      </xdr:nvSpPr>
      <xdr:spPr bwMode="auto">
        <a:xfrm>
          <a:off x="130968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1" name="AutoShape 7"/>
        <xdr:cNvSpPr>
          <a:spLocks noChangeAspect="1" noChangeArrowheads="1"/>
        </xdr:cNvSpPr>
      </xdr:nvSpPr>
      <xdr:spPr bwMode="auto">
        <a:xfrm>
          <a:off x="130968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2" name="AutoShape 7"/>
        <xdr:cNvSpPr>
          <a:spLocks noChangeAspect="1" noChangeArrowheads="1"/>
        </xdr:cNvSpPr>
      </xdr:nvSpPr>
      <xdr:spPr bwMode="auto">
        <a:xfrm>
          <a:off x="130968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3" name="AutoShape 7"/>
        <xdr:cNvSpPr>
          <a:spLocks noChangeAspect="1" noChangeArrowheads="1"/>
        </xdr:cNvSpPr>
      </xdr:nvSpPr>
      <xdr:spPr bwMode="auto">
        <a:xfrm>
          <a:off x="130968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4" name="AutoShape 7"/>
        <xdr:cNvSpPr>
          <a:spLocks noChangeAspect="1" noChangeArrowheads="1"/>
        </xdr:cNvSpPr>
      </xdr:nvSpPr>
      <xdr:spPr bwMode="auto">
        <a:xfrm>
          <a:off x="130968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5" name="AutoShape 7"/>
        <xdr:cNvSpPr>
          <a:spLocks noChangeAspect="1" noChangeArrowheads="1"/>
        </xdr:cNvSpPr>
      </xdr:nvSpPr>
      <xdr:spPr bwMode="auto">
        <a:xfrm>
          <a:off x="130968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6" name="AutoShape 7"/>
        <xdr:cNvSpPr>
          <a:spLocks noChangeAspect="1" noChangeArrowheads="1"/>
        </xdr:cNvSpPr>
      </xdr:nvSpPr>
      <xdr:spPr bwMode="auto">
        <a:xfrm>
          <a:off x="130968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7" name="AutoShape 7"/>
        <xdr:cNvSpPr>
          <a:spLocks noChangeAspect="1" noChangeArrowheads="1"/>
        </xdr:cNvSpPr>
      </xdr:nvSpPr>
      <xdr:spPr bwMode="auto">
        <a:xfrm>
          <a:off x="130968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8" name="AutoShape 7"/>
        <xdr:cNvSpPr>
          <a:spLocks noChangeAspect="1" noChangeArrowheads="1"/>
        </xdr:cNvSpPr>
      </xdr:nvSpPr>
      <xdr:spPr bwMode="auto">
        <a:xfrm>
          <a:off x="130968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9" name="AutoShape 7"/>
        <xdr:cNvSpPr>
          <a:spLocks noChangeAspect="1" noChangeArrowheads="1"/>
        </xdr:cNvSpPr>
      </xdr:nvSpPr>
      <xdr:spPr bwMode="auto">
        <a:xfrm>
          <a:off x="130968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0" name="AutoShape 7"/>
        <xdr:cNvSpPr>
          <a:spLocks noChangeAspect="1" noChangeArrowheads="1"/>
        </xdr:cNvSpPr>
      </xdr:nvSpPr>
      <xdr:spPr bwMode="auto">
        <a:xfrm>
          <a:off x="130968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1" name="AutoShape 7"/>
        <xdr:cNvSpPr>
          <a:spLocks noChangeAspect="1" noChangeArrowheads="1"/>
        </xdr:cNvSpPr>
      </xdr:nvSpPr>
      <xdr:spPr bwMode="auto">
        <a:xfrm>
          <a:off x="130968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2" name="AutoShape 7"/>
        <xdr:cNvSpPr>
          <a:spLocks noChangeAspect="1" noChangeArrowheads="1"/>
        </xdr:cNvSpPr>
      </xdr:nvSpPr>
      <xdr:spPr bwMode="auto">
        <a:xfrm>
          <a:off x="130968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3" name="AutoShape 7"/>
        <xdr:cNvSpPr>
          <a:spLocks noChangeAspect="1" noChangeArrowheads="1"/>
        </xdr:cNvSpPr>
      </xdr:nvSpPr>
      <xdr:spPr bwMode="auto">
        <a:xfrm>
          <a:off x="130968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4" name="AutoShape 7"/>
        <xdr:cNvSpPr>
          <a:spLocks noChangeAspect="1" noChangeArrowheads="1"/>
        </xdr:cNvSpPr>
      </xdr:nvSpPr>
      <xdr:spPr bwMode="auto">
        <a:xfrm>
          <a:off x="130968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5" name="AutoShape 7"/>
        <xdr:cNvSpPr>
          <a:spLocks noChangeAspect="1" noChangeArrowheads="1"/>
        </xdr:cNvSpPr>
      </xdr:nvSpPr>
      <xdr:spPr bwMode="auto">
        <a:xfrm>
          <a:off x="130968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6" name="AutoShape 7"/>
        <xdr:cNvSpPr>
          <a:spLocks noChangeAspect="1" noChangeArrowheads="1"/>
        </xdr:cNvSpPr>
      </xdr:nvSpPr>
      <xdr:spPr bwMode="auto">
        <a:xfrm>
          <a:off x="130968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7" name="AutoShape 7"/>
        <xdr:cNvSpPr>
          <a:spLocks noChangeAspect="1" noChangeArrowheads="1"/>
        </xdr:cNvSpPr>
      </xdr:nvSpPr>
      <xdr:spPr bwMode="auto">
        <a:xfrm>
          <a:off x="130968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8" name="AutoShape 7"/>
        <xdr:cNvSpPr>
          <a:spLocks noChangeAspect="1" noChangeArrowheads="1"/>
        </xdr:cNvSpPr>
      </xdr:nvSpPr>
      <xdr:spPr bwMode="auto">
        <a:xfrm>
          <a:off x="130968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9" name="AutoShape 7"/>
        <xdr:cNvSpPr>
          <a:spLocks noChangeAspect="1" noChangeArrowheads="1"/>
        </xdr:cNvSpPr>
      </xdr:nvSpPr>
      <xdr:spPr bwMode="auto">
        <a:xfrm>
          <a:off x="130968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0" name="AutoShape 7"/>
        <xdr:cNvSpPr>
          <a:spLocks noChangeAspect="1" noChangeArrowheads="1"/>
        </xdr:cNvSpPr>
      </xdr:nvSpPr>
      <xdr:spPr bwMode="auto">
        <a:xfrm>
          <a:off x="130968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1" name="AutoShape 7"/>
        <xdr:cNvSpPr>
          <a:spLocks noChangeAspect="1" noChangeArrowheads="1"/>
        </xdr:cNvSpPr>
      </xdr:nvSpPr>
      <xdr:spPr bwMode="auto">
        <a:xfrm>
          <a:off x="130968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2" name="AutoShape 7"/>
        <xdr:cNvSpPr>
          <a:spLocks noChangeAspect="1" noChangeArrowheads="1"/>
        </xdr:cNvSpPr>
      </xdr:nvSpPr>
      <xdr:spPr bwMode="auto">
        <a:xfrm>
          <a:off x="130968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3" name="AutoShape 7"/>
        <xdr:cNvSpPr>
          <a:spLocks noChangeAspect="1" noChangeArrowheads="1"/>
        </xdr:cNvSpPr>
      </xdr:nvSpPr>
      <xdr:spPr bwMode="auto">
        <a:xfrm>
          <a:off x="130968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4" name="AutoShape 7"/>
        <xdr:cNvSpPr>
          <a:spLocks noChangeAspect="1" noChangeArrowheads="1"/>
        </xdr:cNvSpPr>
      </xdr:nvSpPr>
      <xdr:spPr bwMode="auto">
        <a:xfrm>
          <a:off x="130968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5" name="AutoShape 7"/>
        <xdr:cNvSpPr>
          <a:spLocks noChangeAspect="1" noChangeArrowheads="1"/>
        </xdr:cNvSpPr>
      </xdr:nvSpPr>
      <xdr:spPr bwMode="auto">
        <a:xfrm>
          <a:off x="130968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6" name="AutoShape 7"/>
        <xdr:cNvSpPr>
          <a:spLocks noChangeAspect="1" noChangeArrowheads="1"/>
        </xdr:cNvSpPr>
      </xdr:nvSpPr>
      <xdr:spPr bwMode="auto">
        <a:xfrm>
          <a:off x="130968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7" name="AutoShape 7"/>
        <xdr:cNvSpPr>
          <a:spLocks noChangeAspect="1" noChangeArrowheads="1"/>
        </xdr:cNvSpPr>
      </xdr:nvSpPr>
      <xdr:spPr bwMode="auto">
        <a:xfrm>
          <a:off x="13096875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8" name="AutoShape 7"/>
        <xdr:cNvSpPr>
          <a:spLocks noChangeAspect="1" noChangeArrowheads="1"/>
        </xdr:cNvSpPr>
      </xdr:nvSpPr>
      <xdr:spPr bwMode="auto">
        <a:xfrm>
          <a:off x="153162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9" name="AutoShape 7"/>
        <xdr:cNvSpPr>
          <a:spLocks noChangeAspect="1" noChangeArrowheads="1"/>
        </xdr:cNvSpPr>
      </xdr:nvSpPr>
      <xdr:spPr bwMode="auto">
        <a:xfrm>
          <a:off x="153162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0" name="AutoShape 7"/>
        <xdr:cNvSpPr>
          <a:spLocks noChangeAspect="1" noChangeArrowheads="1"/>
        </xdr:cNvSpPr>
      </xdr:nvSpPr>
      <xdr:spPr bwMode="auto">
        <a:xfrm>
          <a:off x="153162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1" name="AutoShape 7"/>
        <xdr:cNvSpPr>
          <a:spLocks noChangeAspect="1" noChangeArrowheads="1"/>
        </xdr:cNvSpPr>
      </xdr:nvSpPr>
      <xdr:spPr bwMode="auto">
        <a:xfrm>
          <a:off x="153162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2" name="AutoShape 7"/>
        <xdr:cNvSpPr>
          <a:spLocks noChangeAspect="1" noChangeArrowheads="1"/>
        </xdr:cNvSpPr>
      </xdr:nvSpPr>
      <xdr:spPr bwMode="auto">
        <a:xfrm>
          <a:off x="153162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3" name="AutoShape 7"/>
        <xdr:cNvSpPr>
          <a:spLocks noChangeAspect="1" noChangeArrowheads="1"/>
        </xdr:cNvSpPr>
      </xdr:nvSpPr>
      <xdr:spPr bwMode="auto">
        <a:xfrm>
          <a:off x="153162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4" name="AutoShape 7"/>
        <xdr:cNvSpPr>
          <a:spLocks noChangeAspect="1" noChangeArrowheads="1"/>
        </xdr:cNvSpPr>
      </xdr:nvSpPr>
      <xdr:spPr bwMode="auto">
        <a:xfrm>
          <a:off x="153162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5" name="AutoShape 7"/>
        <xdr:cNvSpPr>
          <a:spLocks noChangeAspect="1" noChangeArrowheads="1"/>
        </xdr:cNvSpPr>
      </xdr:nvSpPr>
      <xdr:spPr bwMode="auto">
        <a:xfrm>
          <a:off x="153162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6" name="AutoShape 7"/>
        <xdr:cNvSpPr>
          <a:spLocks noChangeAspect="1" noChangeArrowheads="1"/>
        </xdr:cNvSpPr>
      </xdr:nvSpPr>
      <xdr:spPr bwMode="auto">
        <a:xfrm>
          <a:off x="153162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7" name="AutoShape 7"/>
        <xdr:cNvSpPr>
          <a:spLocks noChangeAspect="1" noChangeArrowheads="1"/>
        </xdr:cNvSpPr>
      </xdr:nvSpPr>
      <xdr:spPr bwMode="auto">
        <a:xfrm>
          <a:off x="153162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8" name="AutoShape 7"/>
        <xdr:cNvSpPr>
          <a:spLocks noChangeAspect="1" noChangeArrowheads="1"/>
        </xdr:cNvSpPr>
      </xdr:nvSpPr>
      <xdr:spPr bwMode="auto">
        <a:xfrm>
          <a:off x="153162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9" name="AutoShape 7"/>
        <xdr:cNvSpPr>
          <a:spLocks noChangeAspect="1" noChangeArrowheads="1"/>
        </xdr:cNvSpPr>
      </xdr:nvSpPr>
      <xdr:spPr bwMode="auto">
        <a:xfrm>
          <a:off x="153162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0" name="AutoShape 7"/>
        <xdr:cNvSpPr>
          <a:spLocks noChangeAspect="1" noChangeArrowheads="1"/>
        </xdr:cNvSpPr>
      </xdr:nvSpPr>
      <xdr:spPr bwMode="auto">
        <a:xfrm>
          <a:off x="153162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1" name="AutoShape 7"/>
        <xdr:cNvSpPr>
          <a:spLocks noChangeAspect="1" noChangeArrowheads="1"/>
        </xdr:cNvSpPr>
      </xdr:nvSpPr>
      <xdr:spPr bwMode="auto">
        <a:xfrm>
          <a:off x="153162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2" name="AutoShape 7"/>
        <xdr:cNvSpPr>
          <a:spLocks noChangeAspect="1" noChangeArrowheads="1"/>
        </xdr:cNvSpPr>
      </xdr:nvSpPr>
      <xdr:spPr bwMode="auto">
        <a:xfrm>
          <a:off x="153162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3" name="AutoShape 7"/>
        <xdr:cNvSpPr>
          <a:spLocks noChangeAspect="1" noChangeArrowheads="1"/>
        </xdr:cNvSpPr>
      </xdr:nvSpPr>
      <xdr:spPr bwMode="auto">
        <a:xfrm>
          <a:off x="153162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4" name="AutoShape 7"/>
        <xdr:cNvSpPr>
          <a:spLocks noChangeAspect="1" noChangeArrowheads="1"/>
        </xdr:cNvSpPr>
      </xdr:nvSpPr>
      <xdr:spPr bwMode="auto">
        <a:xfrm>
          <a:off x="153162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5" name="AutoShape 7"/>
        <xdr:cNvSpPr>
          <a:spLocks noChangeAspect="1" noChangeArrowheads="1"/>
        </xdr:cNvSpPr>
      </xdr:nvSpPr>
      <xdr:spPr bwMode="auto">
        <a:xfrm>
          <a:off x="153162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6" name="AutoShape 7"/>
        <xdr:cNvSpPr>
          <a:spLocks noChangeAspect="1" noChangeArrowheads="1"/>
        </xdr:cNvSpPr>
      </xdr:nvSpPr>
      <xdr:spPr bwMode="auto">
        <a:xfrm>
          <a:off x="153162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7" name="AutoShape 7"/>
        <xdr:cNvSpPr>
          <a:spLocks noChangeAspect="1" noChangeArrowheads="1"/>
        </xdr:cNvSpPr>
      </xdr:nvSpPr>
      <xdr:spPr bwMode="auto">
        <a:xfrm>
          <a:off x="153162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8" name="AutoShape 7"/>
        <xdr:cNvSpPr>
          <a:spLocks noChangeAspect="1" noChangeArrowheads="1"/>
        </xdr:cNvSpPr>
      </xdr:nvSpPr>
      <xdr:spPr bwMode="auto">
        <a:xfrm>
          <a:off x="153162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9" name="AutoShape 7"/>
        <xdr:cNvSpPr>
          <a:spLocks noChangeAspect="1" noChangeArrowheads="1"/>
        </xdr:cNvSpPr>
      </xdr:nvSpPr>
      <xdr:spPr bwMode="auto">
        <a:xfrm>
          <a:off x="153162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0" name="AutoShape 7"/>
        <xdr:cNvSpPr>
          <a:spLocks noChangeAspect="1" noChangeArrowheads="1"/>
        </xdr:cNvSpPr>
      </xdr:nvSpPr>
      <xdr:spPr bwMode="auto">
        <a:xfrm>
          <a:off x="153162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1" name="AutoShape 7"/>
        <xdr:cNvSpPr>
          <a:spLocks noChangeAspect="1" noChangeArrowheads="1"/>
        </xdr:cNvSpPr>
      </xdr:nvSpPr>
      <xdr:spPr bwMode="auto">
        <a:xfrm>
          <a:off x="153162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2" name="AutoShape 7"/>
        <xdr:cNvSpPr>
          <a:spLocks noChangeAspect="1" noChangeArrowheads="1"/>
        </xdr:cNvSpPr>
      </xdr:nvSpPr>
      <xdr:spPr bwMode="auto">
        <a:xfrm>
          <a:off x="153162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3" name="AutoShape 7"/>
        <xdr:cNvSpPr>
          <a:spLocks noChangeAspect="1" noChangeArrowheads="1"/>
        </xdr:cNvSpPr>
      </xdr:nvSpPr>
      <xdr:spPr bwMode="auto">
        <a:xfrm>
          <a:off x="153162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4" name="AutoShape 7"/>
        <xdr:cNvSpPr>
          <a:spLocks noChangeAspect="1" noChangeArrowheads="1"/>
        </xdr:cNvSpPr>
      </xdr:nvSpPr>
      <xdr:spPr bwMode="auto">
        <a:xfrm>
          <a:off x="153162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" name="AutoShape 7"/>
        <xdr:cNvSpPr>
          <a:spLocks noChangeAspect="1" noChangeArrowheads="1"/>
        </xdr:cNvSpPr>
      </xdr:nvSpPr>
      <xdr:spPr bwMode="auto">
        <a:xfrm>
          <a:off x="85153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" name="AutoShape 7"/>
        <xdr:cNvSpPr>
          <a:spLocks noChangeAspect="1" noChangeArrowheads="1"/>
        </xdr:cNvSpPr>
      </xdr:nvSpPr>
      <xdr:spPr bwMode="auto">
        <a:xfrm>
          <a:off x="85153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" name="AutoShape 7"/>
        <xdr:cNvSpPr>
          <a:spLocks noChangeAspect="1" noChangeArrowheads="1"/>
        </xdr:cNvSpPr>
      </xdr:nvSpPr>
      <xdr:spPr bwMode="auto">
        <a:xfrm>
          <a:off x="85153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" name="AutoShape 7"/>
        <xdr:cNvSpPr>
          <a:spLocks noChangeAspect="1" noChangeArrowheads="1"/>
        </xdr:cNvSpPr>
      </xdr:nvSpPr>
      <xdr:spPr bwMode="auto">
        <a:xfrm>
          <a:off x="85153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" name="AutoShape 7"/>
        <xdr:cNvSpPr>
          <a:spLocks noChangeAspect="1" noChangeArrowheads="1"/>
        </xdr:cNvSpPr>
      </xdr:nvSpPr>
      <xdr:spPr bwMode="auto">
        <a:xfrm>
          <a:off x="85153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" name="AutoShape 7"/>
        <xdr:cNvSpPr>
          <a:spLocks noChangeAspect="1" noChangeArrowheads="1"/>
        </xdr:cNvSpPr>
      </xdr:nvSpPr>
      <xdr:spPr bwMode="auto">
        <a:xfrm>
          <a:off x="85153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8" name="AutoShape 7"/>
        <xdr:cNvSpPr>
          <a:spLocks noChangeAspect="1" noChangeArrowheads="1"/>
        </xdr:cNvSpPr>
      </xdr:nvSpPr>
      <xdr:spPr bwMode="auto">
        <a:xfrm>
          <a:off x="85153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9" name="AutoShape 7"/>
        <xdr:cNvSpPr>
          <a:spLocks noChangeAspect="1" noChangeArrowheads="1"/>
        </xdr:cNvSpPr>
      </xdr:nvSpPr>
      <xdr:spPr bwMode="auto">
        <a:xfrm>
          <a:off x="85153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0" name="AutoShape 7"/>
        <xdr:cNvSpPr>
          <a:spLocks noChangeAspect="1" noChangeArrowheads="1"/>
        </xdr:cNvSpPr>
      </xdr:nvSpPr>
      <xdr:spPr bwMode="auto">
        <a:xfrm>
          <a:off x="85153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" name="AutoShape 7"/>
        <xdr:cNvSpPr>
          <a:spLocks noChangeAspect="1" noChangeArrowheads="1"/>
        </xdr:cNvSpPr>
      </xdr:nvSpPr>
      <xdr:spPr bwMode="auto">
        <a:xfrm>
          <a:off x="85153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" name="AutoShape 7"/>
        <xdr:cNvSpPr>
          <a:spLocks noChangeAspect="1" noChangeArrowheads="1"/>
        </xdr:cNvSpPr>
      </xdr:nvSpPr>
      <xdr:spPr bwMode="auto">
        <a:xfrm>
          <a:off x="85153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" name="AutoShape 7"/>
        <xdr:cNvSpPr>
          <a:spLocks noChangeAspect="1" noChangeArrowheads="1"/>
        </xdr:cNvSpPr>
      </xdr:nvSpPr>
      <xdr:spPr bwMode="auto">
        <a:xfrm>
          <a:off x="85153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" name="AutoShape 7"/>
        <xdr:cNvSpPr>
          <a:spLocks noChangeAspect="1" noChangeArrowheads="1"/>
        </xdr:cNvSpPr>
      </xdr:nvSpPr>
      <xdr:spPr bwMode="auto">
        <a:xfrm>
          <a:off x="85153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" name="AutoShape 7"/>
        <xdr:cNvSpPr>
          <a:spLocks noChangeAspect="1" noChangeArrowheads="1"/>
        </xdr:cNvSpPr>
      </xdr:nvSpPr>
      <xdr:spPr bwMode="auto">
        <a:xfrm>
          <a:off x="85153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" name="AutoShape 7"/>
        <xdr:cNvSpPr>
          <a:spLocks noChangeAspect="1" noChangeArrowheads="1"/>
        </xdr:cNvSpPr>
      </xdr:nvSpPr>
      <xdr:spPr bwMode="auto">
        <a:xfrm>
          <a:off x="85153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" name="AutoShape 7"/>
        <xdr:cNvSpPr>
          <a:spLocks noChangeAspect="1" noChangeArrowheads="1"/>
        </xdr:cNvSpPr>
      </xdr:nvSpPr>
      <xdr:spPr bwMode="auto">
        <a:xfrm>
          <a:off x="85153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8" name="AutoShape 7"/>
        <xdr:cNvSpPr>
          <a:spLocks noChangeAspect="1" noChangeArrowheads="1"/>
        </xdr:cNvSpPr>
      </xdr:nvSpPr>
      <xdr:spPr bwMode="auto">
        <a:xfrm>
          <a:off x="85153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9" name="AutoShape 7"/>
        <xdr:cNvSpPr>
          <a:spLocks noChangeAspect="1" noChangeArrowheads="1"/>
        </xdr:cNvSpPr>
      </xdr:nvSpPr>
      <xdr:spPr bwMode="auto">
        <a:xfrm>
          <a:off x="85153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0" name="AutoShape 7"/>
        <xdr:cNvSpPr>
          <a:spLocks noChangeAspect="1" noChangeArrowheads="1"/>
        </xdr:cNvSpPr>
      </xdr:nvSpPr>
      <xdr:spPr bwMode="auto">
        <a:xfrm>
          <a:off x="85153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1" name="AutoShape 7"/>
        <xdr:cNvSpPr>
          <a:spLocks noChangeAspect="1" noChangeArrowheads="1"/>
        </xdr:cNvSpPr>
      </xdr:nvSpPr>
      <xdr:spPr bwMode="auto">
        <a:xfrm>
          <a:off x="85153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" name="AutoShape 7"/>
        <xdr:cNvSpPr>
          <a:spLocks noChangeAspect="1" noChangeArrowheads="1"/>
        </xdr:cNvSpPr>
      </xdr:nvSpPr>
      <xdr:spPr bwMode="auto">
        <a:xfrm>
          <a:off x="85153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" name="AutoShape 7"/>
        <xdr:cNvSpPr>
          <a:spLocks noChangeAspect="1" noChangeArrowheads="1"/>
        </xdr:cNvSpPr>
      </xdr:nvSpPr>
      <xdr:spPr bwMode="auto">
        <a:xfrm>
          <a:off x="85153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4" name="AutoShape 7"/>
        <xdr:cNvSpPr>
          <a:spLocks noChangeAspect="1" noChangeArrowheads="1"/>
        </xdr:cNvSpPr>
      </xdr:nvSpPr>
      <xdr:spPr bwMode="auto">
        <a:xfrm>
          <a:off x="85153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" name="AutoShape 7"/>
        <xdr:cNvSpPr>
          <a:spLocks noChangeAspect="1" noChangeArrowheads="1"/>
        </xdr:cNvSpPr>
      </xdr:nvSpPr>
      <xdr:spPr bwMode="auto">
        <a:xfrm>
          <a:off x="85153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" name="AutoShape 7"/>
        <xdr:cNvSpPr>
          <a:spLocks noChangeAspect="1" noChangeArrowheads="1"/>
        </xdr:cNvSpPr>
      </xdr:nvSpPr>
      <xdr:spPr bwMode="auto">
        <a:xfrm>
          <a:off x="85153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" name="AutoShape 7"/>
        <xdr:cNvSpPr>
          <a:spLocks noChangeAspect="1" noChangeArrowheads="1"/>
        </xdr:cNvSpPr>
      </xdr:nvSpPr>
      <xdr:spPr bwMode="auto">
        <a:xfrm>
          <a:off x="85153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" name="AutoShape 7"/>
        <xdr:cNvSpPr>
          <a:spLocks noChangeAspect="1" noChangeArrowheads="1"/>
        </xdr:cNvSpPr>
      </xdr:nvSpPr>
      <xdr:spPr bwMode="auto">
        <a:xfrm>
          <a:off x="85153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9" name="AutoShape 7"/>
        <xdr:cNvSpPr>
          <a:spLocks noChangeAspect="1" noChangeArrowheads="1"/>
        </xdr:cNvSpPr>
      </xdr:nvSpPr>
      <xdr:spPr bwMode="auto">
        <a:xfrm>
          <a:off x="85153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" name="AutoShape 7"/>
        <xdr:cNvSpPr>
          <a:spLocks noChangeAspect="1" noChangeArrowheads="1"/>
        </xdr:cNvSpPr>
      </xdr:nvSpPr>
      <xdr:spPr bwMode="auto">
        <a:xfrm>
          <a:off x="10506075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1" name="AutoShape 7"/>
        <xdr:cNvSpPr>
          <a:spLocks noChangeAspect="1" noChangeArrowheads="1"/>
        </xdr:cNvSpPr>
      </xdr:nvSpPr>
      <xdr:spPr bwMode="auto">
        <a:xfrm>
          <a:off x="10506075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2" name="AutoShape 7"/>
        <xdr:cNvSpPr>
          <a:spLocks noChangeAspect="1" noChangeArrowheads="1"/>
        </xdr:cNvSpPr>
      </xdr:nvSpPr>
      <xdr:spPr bwMode="auto">
        <a:xfrm>
          <a:off x="10506075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3" name="AutoShape 7"/>
        <xdr:cNvSpPr>
          <a:spLocks noChangeAspect="1" noChangeArrowheads="1"/>
        </xdr:cNvSpPr>
      </xdr:nvSpPr>
      <xdr:spPr bwMode="auto">
        <a:xfrm>
          <a:off x="10506075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4" name="AutoShape 7"/>
        <xdr:cNvSpPr>
          <a:spLocks noChangeAspect="1" noChangeArrowheads="1"/>
        </xdr:cNvSpPr>
      </xdr:nvSpPr>
      <xdr:spPr bwMode="auto">
        <a:xfrm>
          <a:off x="10506075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5" name="AutoShape 7"/>
        <xdr:cNvSpPr>
          <a:spLocks noChangeAspect="1" noChangeArrowheads="1"/>
        </xdr:cNvSpPr>
      </xdr:nvSpPr>
      <xdr:spPr bwMode="auto">
        <a:xfrm>
          <a:off x="10506075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6" name="AutoShape 7"/>
        <xdr:cNvSpPr>
          <a:spLocks noChangeAspect="1" noChangeArrowheads="1"/>
        </xdr:cNvSpPr>
      </xdr:nvSpPr>
      <xdr:spPr bwMode="auto">
        <a:xfrm>
          <a:off x="10506075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7" name="AutoShape 7"/>
        <xdr:cNvSpPr>
          <a:spLocks noChangeAspect="1" noChangeArrowheads="1"/>
        </xdr:cNvSpPr>
      </xdr:nvSpPr>
      <xdr:spPr bwMode="auto">
        <a:xfrm>
          <a:off x="10506075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8" name="AutoShape 7"/>
        <xdr:cNvSpPr>
          <a:spLocks noChangeAspect="1" noChangeArrowheads="1"/>
        </xdr:cNvSpPr>
      </xdr:nvSpPr>
      <xdr:spPr bwMode="auto">
        <a:xfrm>
          <a:off x="10506075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9" name="AutoShape 7"/>
        <xdr:cNvSpPr>
          <a:spLocks noChangeAspect="1" noChangeArrowheads="1"/>
        </xdr:cNvSpPr>
      </xdr:nvSpPr>
      <xdr:spPr bwMode="auto">
        <a:xfrm>
          <a:off x="10506075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0" name="AutoShape 7"/>
        <xdr:cNvSpPr>
          <a:spLocks noChangeAspect="1" noChangeArrowheads="1"/>
        </xdr:cNvSpPr>
      </xdr:nvSpPr>
      <xdr:spPr bwMode="auto">
        <a:xfrm>
          <a:off x="10506075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1" name="AutoShape 7"/>
        <xdr:cNvSpPr>
          <a:spLocks noChangeAspect="1" noChangeArrowheads="1"/>
        </xdr:cNvSpPr>
      </xdr:nvSpPr>
      <xdr:spPr bwMode="auto">
        <a:xfrm>
          <a:off x="10506075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2" name="AutoShape 7"/>
        <xdr:cNvSpPr>
          <a:spLocks noChangeAspect="1" noChangeArrowheads="1"/>
        </xdr:cNvSpPr>
      </xdr:nvSpPr>
      <xdr:spPr bwMode="auto">
        <a:xfrm>
          <a:off x="10506075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3" name="AutoShape 7"/>
        <xdr:cNvSpPr>
          <a:spLocks noChangeAspect="1" noChangeArrowheads="1"/>
        </xdr:cNvSpPr>
      </xdr:nvSpPr>
      <xdr:spPr bwMode="auto">
        <a:xfrm>
          <a:off x="10506075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4" name="AutoShape 7"/>
        <xdr:cNvSpPr>
          <a:spLocks noChangeAspect="1" noChangeArrowheads="1"/>
        </xdr:cNvSpPr>
      </xdr:nvSpPr>
      <xdr:spPr bwMode="auto">
        <a:xfrm>
          <a:off x="10506075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5" name="AutoShape 7"/>
        <xdr:cNvSpPr>
          <a:spLocks noChangeAspect="1" noChangeArrowheads="1"/>
        </xdr:cNvSpPr>
      </xdr:nvSpPr>
      <xdr:spPr bwMode="auto">
        <a:xfrm>
          <a:off x="10506075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6" name="AutoShape 7"/>
        <xdr:cNvSpPr>
          <a:spLocks noChangeAspect="1" noChangeArrowheads="1"/>
        </xdr:cNvSpPr>
      </xdr:nvSpPr>
      <xdr:spPr bwMode="auto">
        <a:xfrm>
          <a:off x="10506075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7" name="AutoShape 7"/>
        <xdr:cNvSpPr>
          <a:spLocks noChangeAspect="1" noChangeArrowheads="1"/>
        </xdr:cNvSpPr>
      </xdr:nvSpPr>
      <xdr:spPr bwMode="auto">
        <a:xfrm>
          <a:off x="10506075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8" name="AutoShape 7"/>
        <xdr:cNvSpPr>
          <a:spLocks noChangeAspect="1" noChangeArrowheads="1"/>
        </xdr:cNvSpPr>
      </xdr:nvSpPr>
      <xdr:spPr bwMode="auto">
        <a:xfrm>
          <a:off x="10506075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9" name="AutoShape 7"/>
        <xdr:cNvSpPr>
          <a:spLocks noChangeAspect="1" noChangeArrowheads="1"/>
        </xdr:cNvSpPr>
      </xdr:nvSpPr>
      <xdr:spPr bwMode="auto">
        <a:xfrm>
          <a:off x="10506075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0" name="AutoShape 7"/>
        <xdr:cNvSpPr>
          <a:spLocks noChangeAspect="1" noChangeArrowheads="1"/>
        </xdr:cNvSpPr>
      </xdr:nvSpPr>
      <xdr:spPr bwMode="auto">
        <a:xfrm>
          <a:off x="10506075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1" name="AutoShape 7"/>
        <xdr:cNvSpPr>
          <a:spLocks noChangeAspect="1" noChangeArrowheads="1"/>
        </xdr:cNvSpPr>
      </xdr:nvSpPr>
      <xdr:spPr bwMode="auto">
        <a:xfrm>
          <a:off x="10506075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2" name="AutoShape 7"/>
        <xdr:cNvSpPr>
          <a:spLocks noChangeAspect="1" noChangeArrowheads="1"/>
        </xdr:cNvSpPr>
      </xdr:nvSpPr>
      <xdr:spPr bwMode="auto">
        <a:xfrm>
          <a:off x="10506075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3" name="AutoShape 7"/>
        <xdr:cNvSpPr>
          <a:spLocks noChangeAspect="1" noChangeArrowheads="1"/>
        </xdr:cNvSpPr>
      </xdr:nvSpPr>
      <xdr:spPr bwMode="auto">
        <a:xfrm>
          <a:off x="10506075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4" name="AutoShape 7"/>
        <xdr:cNvSpPr>
          <a:spLocks noChangeAspect="1" noChangeArrowheads="1"/>
        </xdr:cNvSpPr>
      </xdr:nvSpPr>
      <xdr:spPr bwMode="auto">
        <a:xfrm>
          <a:off x="10506075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5" name="AutoShape 7"/>
        <xdr:cNvSpPr>
          <a:spLocks noChangeAspect="1" noChangeArrowheads="1"/>
        </xdr:cNvSpPr>
      </xdr:nvSpPr>
      <xdr:spPr bwMode="auto">
        <a:xfrm>
          <a:off x="10506075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6" name="AutoShape 7"/>
        <xdr:cNvSpPr>
          <a:spLocks noChangeAspect="1" noChangeArrowheads="1"/>
        </xdr:cNvSpPr>
      </xdr:nvSpPr>
      <xdr:spPr bwMode="auto">
        <a:xfrm>
          <a:off x="10506075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7" name="AutoShape 7"/>
        <xdr:cNvSpPr>
          <a:spLocks noChangeAspect="1" noChangeArrowheads="1"/>
        </xdr:cNvSpPr>
      </xdr:nvSpPr>
      <xdr:spPr bwMode="auto">
        <a:xfrm>
          <a:off x="10506075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8" name="AutoShape 7"/>
        <xdr:cNvSpPr>
          <a:spLocks noChangeAspect="1" noChangeArrowheads="1"/>
        </xdr:cNvSpPr>
      </xdr:nvSpPr>
      <xdr:spPr bwMode="auto">
        <a:xfrm>
          <a:off x="1264920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9" name="AutoShape 7"/>
        <xdr:cNvSpPr>
          <a:spLocks noChangeAspect="1" noChangeArrowheads="1"/>
        </xdr:cNvSpPr>
      </xdr:nvSpPr>
      <xdr:spPr bwMode="auto">
        <a:xfrm>
          <a:off x="1264920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0" name="AutoShape 7"/>
        <xdr:cNvSpPr>
          <a:spLocks noChangeAspect="1" noChangeArrowheads="1"/>
        </xdr:cNvSpPr>
      </xdr:nvSpPr>
      <xdr:spPr bwMode="auto">
        <a:xfrm>
          <a:off x="1264920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1" name="AutoShape 7"/>
        <xdr:cNvSpPr>
          <a:spLocks noChangeAspect="1" noChangeArrowheads="1"/>
        </xdr:cNvSpPr>
      </xdr:nvSpPr>
      <xdr:spPr bwMode="auto">
        <a:xfrm>
          <a:off x="1264920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2" name="AutoShape 7"/>
        <xdr:cNvSpPr>
          <a:spLocks noChangeAspect="1" noChangeArrowheads="1"/>
        </xdr:cNvSpPr>
      </xdr:nvSpPr>
      <xdr:spPr bwMode="auto">
        <a:xfrm>
          <a:off x="1264920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3" name="AutoShape 7"/>
        <xdr:cNvSpPr>
          <a:spLocks noChangeAspect="1" noChangeArrowheads="1"/>
        </xdr:cNvSpPr>
      </xdr:nvSpPr>
      <xdr:spPr bwMode="auto">
        <a:xfrm>
          <a:off x="1264920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4" name="AutoShape 7"/>
        <xdr:cNvSpPr>
          <a:spLocks noChangeAspect="1" noChangeArrowheads="1"/>
        </xdr:cNvSpPr>
      </xdr:nvSpPr>
      <xdr:spPr bwMode="auto">
        <a:xfrm>
          <a:off x="1264920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5" name="AutoShape 7"/>
        <xdr:cNvSpPr>
          <a:spLocks noChangeAspect="1" noChangeArrowheads="1"/>
        </xdr:cNvSpPr>
      </xdr:nvSpPr>
      <xdr:spPr bwMode="auto">
        <a:xfrm>
          <a:off x="1264920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6" name="AutoShape 7"/>
        <xdr:cNvSpPr>
          <a:spLocks noChangeAspect="1" noChangeArrowheads="1"/>
        </xdr:cNvSpPr>
      </xdr:nvSpPr>
      <xdr:spPr bwMode="auto">
        <a:xfrm>
          <a:off x="1264920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7" name="AutoShape 7"/>
        <xdr:cNvSpPr>
          <a:spLocks noChangeAspect="1" noChangeArrowheads="1"/>
        </xdr:cNvSpPr>
      </xdr:nvSpPr>
      <xdr:spPr bwMode="auto">
        <a:xfrm>
          <a:off x="1264920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8" name="AutoShape 7"/>
        <xdr:cNvSpPr>
          <a:spLocks noChangeAspect="1" noChangeArrowheads="1"/>
        </xdr:cNvSpPr>
      </xdr:nvSpPr>
      <xdr:spPr bwMode="auto">
        <a:xfrm>
          <a:off x="1264920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9" name="AutoShape 7"/>
        <xdr:cNvSpPr>
          <a:spLocks noChangeAspect="1" noChangeArrowheads="1"/>
        </xdr:cNvSpPr>
      </xdr:nvSpPr>
      <xdr:spPr bwMode="auto">
        <a:xfrm>
          <a:off x="1264920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0" name="AutoShape 7"/>
        <xdr:cNvSpPr>
          <a:spLocks noChangeAspect="1" noChangeArrowheads="1"/>
        </xdr:cNvSpPr>
      </xdr:nvSpPr>
      <xdr:spPr bwMode="auto">
        <a:xfrm>
          <a:off x="1264920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1" name="AutoShape 7"/>
        <xdr:cNvSpPr>
          <a:spLocks noChangeAspect="1" noChangeArrowheads="1"/>
        </xdr:cNvSpPr>
      </xdr:nvSpPr>
      <xdr:spPr bwMode="auto">
        <a:xfrm>
          <a:off x="1264920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2" name="AutoShape 7"/>
        <xdr:cNvSpPr>
          <a:spLocks noChangeAspect="1" noChangeArrowheads="1"/>
        </xdr:cNvSpPr>
      </xdr:nvSpPr>
      <xdr:spPr bwMode="auto">
        <a:xfrm>
          <a:off x="1264920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3" name="AutoShape 7"/>
        <xdr:cNvSpPr>
          <a:spLocks noChangeAspect="1" noChangeArrowheads="1"/>
        </xdr:cNvSpPr>
      </xdr:nvSpPr>
      <xdr:spPr bwMode="auto">
        <a:xfrm>
          <a:off x="1264920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4" name="AutoShape 7"/>
        <xdr:cNvSpPr>
          <a:spLocks noChangeAspect="1" noChangeArrowheads="1"/>
        </xdr:cNvSpPr>
      </xdr:nvSpPr>
      <xdr:spPr bwMode="auto">
        <a:xfrm>
          <a:off x="1264920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5" name="AutoShape 7"/>
        <xdr:cNvSpPr>
          <a:spLocks noChangeAspect="1" noChangeArrowheads="1"/>
        </xdr:cNvSpPr>
      </xdr:nvSpPr>
      <xdr:spPr bwMode="auto">
        <a:xfrm>
          <a:off x="1264920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6" name="AutoShape 7"/>
        <xdr:cNvSpPr>
          <a:spLocks noChangeAspect="1" noChangeArrowheads="1"/>
        </xdr:cNvSpPr>
      </xdr:nvSpPr>
      <xdr:spPr bwMode="auto">
        <a:xfrm>
          <a:off x="1264920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7" name="AutoShape 7"/>
        <xdr:cNvSpPr>
          <a:spLocks noChangeAspect="1" noChangeArrowheads="1"/>
        </xdr:cNvSpPr>
      </xdr:nvSpPr>
      <xdr:spPr bwMode="auto">
        <a:xfrm>
          <a:off x="1264920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8" name="AutoShape 7"/>
        <xdr:cNvSpPr>
          <a:spLocks noChangeAspect="1" noChangeArrowheads="1"/>
        </xdr:cNvSpPr>
      </xdr:nvSpPr>
      <xdr:spPr bwMode="auto">
        <a:xfrm>
          <a:off x="1264920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9" name="AutoShape 7"/>
        <xdr:cNvSpPr>
          <a:spLocks noChangeAspect="1" noChangeArrowheads="1"/>
        </xdr:cNvSpPr>
      </xdr:nvSpPr>
      <xdr:spPr bwMode="auto">
        <a:xfrm>
          <a:off x="1264920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0" name="AutoShape 7"/>
        <xdr:cNvSpPr>
          <a:spLocks noChangeAspect="1" noChangeArrowheads="1"/>
        </xdr:cNvSpPr>
      </xdr:nvSpPr>
      <xdr:spPr bwMode="auto">
        <a:xfrm>
          <a:off x="1264920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1" name="AutoShape 7"/>
        <xdr:cNvSpPr>
          <a:spLocks noChangeAspect="1" noChangeArrowheads="1"/>
        </xdr:cNvSpPr>
      </xdr:nvSpPr>
      <xdr:spPr bwMode="auto">
        <a:xfrm>
          <a:off x="1264920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2" name="AutoShape 7"/>
        <xdr:cNvSpPr>
          <a:spLocks noChangeAspect="1" noChangeArrowheads="1"/>
        </xdr:cNvSpPr>
      </xdr:nvSpPr>
      <xdr:spPr bwMode="auto">
        <a:xfrm>
          <a:off x="1264920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3" name="AutoShape 7"/>
        <xdr:cNvSpPr>
          <a:spLocks noChangeAspect="1" noChangeArrowheads="1"/>
        </xdr:cNvSpPr>
      </xdr:nvSpPr>
      <xdr:spPr bwMode="auto">
        <a:xfrm>
          <a:off x="1264920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4" name="AutoShape 7"/>
        <xdr:cNvSpPr>
          <a:spLocks noChangeAspect="1" noChangeArrowheads="1"/>
        </xdr:cNvSpPr>
      </xdr:nvSpPr>
      <xdr:spPr bwMode="auto">
        <a:xfrm>
          <a:off x="1264920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5" name="AutoShape 7"/>
        <xdr:cNvSpPr>
          <a:spLocks noChangeAspect="1" noChangeArrowheads="1"/>
        </xdr:cNvSpPr>
      </xdr:nvSpPr>
      <xdr:spPr bwMode="auto">
        <a:xfrm>
          <a:off x="1264920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86" name="AutoShape 7"/>
        <xdr:cNvSpPr>
          <a:spLocks noChangeAspect="1" noChangeArrowheads="1"/>
        </xdr:cNvSpPr>
      </xdr:nvSpPr>
      <xdr:spPr bwMode="auto">
        <a:xfrm>
          <a:off x="148018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87" name="AutoShape 7"/>
        <xdr:cNvSpPr>
          <a:spLocks noChangeAspect="1" noChangeArrowheads="1"/>
        </xdr:cNvSpPr>
      </xdr:nvSpPr>
      <xdr:spPr bwMode="auto">
        <a:xfrm>
          <a:off x="148018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88" name="AutoShape 7"/>
        <xdr:cNvSpPr>
          <a:spLocks noChangeAspect="1" noChangeArrowheads="1"/>
        </xdr:cNvSpPr>
      </xdr:nvSpPr>
      <xdr:spPr bwMode="auto">
        <a:xfrm>
          <a:off x="148018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89" name="AutoShape 7"/>
        <xdr:cNvSpPr>
          <a:spLocks noChangeAspect="1" noChangeArrowheads="1"/>
        </xdr:cNvSpPr>
      </xdr:nvSpPr>
      <xdr:spPr bwMode="auto">
        <a:xfrm>
          <a:off x="148018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0" name="AutoShape 7"/>
        <xdr:cNvSpPr>
          <a:spLocks noChangeAspect="1" noChangeArrowheads="1"/>
        </xdr:cNvSpPr>
      </xdr:nvSpPr>
      <xdr:spPr bwMode="auto">
        <a:xfrm>
          <a:off x="148018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1" name="AutoShape 7"/>
        <xdr:cNvSpPr>
          <a:spLocks noChangeAspect="1" noChangeArrowheads="1"/>
        </xdr:cNvSpPr>
      </xdr:nvSpPr>
      <xdr:spPr bwMode="auto">
        <a:xfrm>
          <a:off x="148018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2" name="AutoShape 7"/>
        <xdr:cNvSpPr>
          <a:spLocks noChangeAspect="1" noChangeArrowheads="1"/>
        </xdr:cNvSpPr>
      </xdr:nvSpPr>
      <xdr:spPr bwMode="auto">
        <a:xfrm>
          <a:off x="148018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3" name="AutoShape 7"/>
        <xdr:cNvSpPr>
          <a:spLocks noChangeAspect="1" noChangeArrowheads="1"/>
        </xdr:cNvSpPr>
      </xdr:nvSpPr>
      <xdr:spPr bwMode="auto">
        <a:xfrm>
          <a:off x="148018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4" name="AutoShape 7"/>
        <xdr:cNvSpPr>
          <a:spLocks noChangeAspect="1" noChangeArrowheads="1"/>
        </xdr:cNvSpPr>
      </xdr:nvSpPr>
      <xdr:spPr bwMode="auto">
        <a:xfrm>
          <a:off x="148018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5" name="AutoShape 7"/>
        <xdr:cNvSpPr>
          <a:spLocks noChangeAspect="1" noChangeArrowheads="1"/>
        </xdr:cNvSpPr>
      </xdr:nvSpPr>
      <xdr:spPr bwMode="auto">
        <a:xfrm>
          <a:off x="148018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6" name="AutoShape 7"/>
        <xdr:cNvSpPr>
          <a:spLocks noChangeAspect="1" noChangeArrowheads="1"/>
        </xdr:cNvSpPr>
      </xdr:nvSpPr>
      <xdr:spPr bwMode="auto">
        <a:xfrm>
          <a:off x="148018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7" name="AutoShape 7"/>
        <xdr:cNvSpPr>
          <a:spLocks noChangeAspect="1" noChangeArrowheads="1"/>
        </xdr:cNvSpPr>
      </xdr:nvSpPr>
      <xdr:spPr bwMode="auto">
        <a:xfrm>
          <a:off x="148018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8" name="AutoShape 7"/>
        <xdr:cNvSpPr>
          <a:spLocks noChangeAspect="1" noChangeArrowheads="1"/>
        </xdr:cNvSpPr>
      </xdr:nvSpPr>
      <xdr:spPr bwMode="auto">
        <a:xfrm>
          <a:off x="148018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9" name="AutoShape 7"/>
        <xdr:cNvSpPr>
          <a:spLocks noChangeAspect="1" noChangeArrowheads="1"/>
        </xdr:cNvSpPr>
      </xdr:nvSpPr>
      <xdr:spPr bwMode="auto">
        <a:xfrm>
          <a:off x="148018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0" name="AutoShape 7"/>
        <xdr:cNvSpPr>
          <a:spLocks noChangeAspect="1" noChangeArrowheads="1"/>
        </xdr:cNvSpPr>
      </xdr:nvSpPr>
      <xdr:spPr bwMode="auto">
        <a:xfrm>
          <a:off x="148018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1" name="AutoShape 7"/>
        <xdr:cNvSpPr>
          <a:spLocks noChangeAspect="1" noChangeArrowheads="1"/>
        </xdr:cNvSpPr>
      </xdr:nvSpPr>
      <xdr:spPr bwMode="auto">
        <a:xfrm>
          <a:off x="148018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2" name="AutoShape 7"/>
        <xdr:cNvSpPr>
          <a:spLocks noChangeAspect="1" noChangeArrowheads="1"/>
        </xdr:cNvSpPr>
      </xdr:nvSpPr>
      <xdr:spPr bwMode="auto">
        <a:xfrm>
          <a:off x="148018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3" name="AutoShape 7"/>
        <xdr:cNvSpPr>
          <a:spLocks noChangeAspect="1" noChangeArrowheads="1"/>
        </xdr:cNvSpPr>
      </xdr:nvSpPr>
      <xdr:spPr bwMode="auto">
        <a:xfrm>
          <a:off x="148018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4" name="AutoShape 7"/>
        <xdr:cNvSpPr>
          <a:spLocks noChangeAspect="1" noChangeArrowheads="1"/>
        </xdr:cNvSpPr>
      </xdr:nvSpPr>
      <xdr:spPr bwMode="auto">
        <a:xfrm>
          <a:off x="148018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5" name="AutoShape 7"/>
        <xdr:cNvSpPr>
          <a:spLocks noChangeAspect="1" noChangeArrowheads="1"/>
        </xdr:cNvSpPr>
      </xdr:nvSpPr>
      <xdr:spPr bwMode="auto">
        <a:xfrm>
          <a:off x="148018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6" name="AutoShape 7"/>
        <xdr:cNvSpPr>
          <a:spLocks noChangeAspect="1" noChangeArrowheads="1"/>
        </xdr:cNvSpPr>
      </xdr:nvSpPr>
      <xdr:spPr bwMode="auto">
        <a:xfrm>
          <a:off x="148018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7" name="AutoShape 7"/>
        <xdr:cNvSpPr>
          <a:spLocks noChangeAspect="1" noChangeArrowheads="1"/>
        </xdr:cNvSpPr>
      </xdr:nvSpPr>
      <xdr:spPr bwMode="auto">
        <a:xfrm>
          <a:off x="148018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8" name="AutoShape 7"/>
        <xdr:cNvSpPr>
          <a:spLocks noChangeAspect="1" noChangeArrowheads="1"/>
        </xdr:cNvSpPr>
      </xdr:nvSpPr>
      <xdr:spPr bwMode="auto">
        <a:xfrm>
          <a:off x="148018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9" name="AutoShape 7"/>
        <xdr:cNvSpPr>
          <a:spLocks noChangeAspect="1" noChangeArrowheads="1"/>
        </xdr:cNvSpPr>
      </xdr:nvSpPr>
      <xdr:spPr bwMode="auto">
        <a:xfrm>
          <a:off x="148018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0" name="AutoShape 7"/>
        <xdr:cNvSpPr>
          <a:spLocks noChangeAspect="1" noChangeArrowheads="1"/>
        </xdr:cNvSpPr>
      </xdr:nvSpPr>
      <xdr:spPr bwMode="auto">
        <a:xfrm>
          <a:off x="148018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1" name="AutoShape 7"/>
        <xdr:cNvSpPr>
          <a:spLocks noChangeAspect="1" noChangeArrowheads="1"/>
        </xdr:cNvSpPr>
      </xdr:nvSpPr>
      <xdr:spPr bwMode="auto">
        <a:xfrm>
          <a:off x="148018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2" name="AutoShape 7"/>
        <xdr:cNvSpPr>
          <a:spLocks noChangeAspect="1" noChangeArrowheads="1"/>
        </xdr:cNvSpPr>
      </xdr:nvSpPr>
      <xdr:spPr bwMode="auto">
        <a:xfrm>
          <a:off x="148018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3" name="AutoShape 7"/>
        <xdr:cNvSpPr>
          <a:spLocks noChangeAspect="1" noChangeArrowheads="1"/>
        </xdr:cNvSpPr>
      </xdr:nvSpPr>
      <xdr:spPr bwMode="auto">
        <a:xfrm>
          <a:off x="14801850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" name="AutoShape 7"/>
        <xdr:cNvSpPr>
          <a:spLocks noChangeAspect="1" noChangeArrowheads="1"/>
        </xdr:cNvSpPr>
      </xdr:nvSpPr>
      <xdr:spPr bwMode="auto">
        <a:xfrm>
          <a:off x="89820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" name="AutoShape 7"/>
        <xdr:cNvSpPr>
          <a:spLocks noChangeAspect="1" noChangeArrowheads="1"/>
        </xdr:cNvSpPr>
      </xdr:nvSpPr>
      <xdr:spPr bwMode="auto">
        <a:xfrm>
          <a:off x="89820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" name="AutoShape 7"/>
        <xdr:cNvSpPr>
          <a:spLocks noChangeAspect="1" noChangeArrowheads="1"/>
        </xdr:cNvSpPr>
      </xdr:nvSpPr>
      <xdr:spPr bwMode="auto">
        <a:xfrm>
          <a:off x="89820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" name="AutoShape 7"/>
        <xdr:cNvSpPr>
          <a:spLocks noChangeAspect="1" noChangeArrowheads="1"/>
        </xdr:cNvSpPr>
      </xdr:nvSpPr>
      <xdr:spPr bwMode="auto">
        <a:xfrm>
          <a:off x="89820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" name="AutoShape 7"/>
        <xdr:cNvSpPr>
          <a:spLocks noChangeAspect="1" noChangeArrowheads="1"/>
        </xdr:cNvSpPr>
      </xdr:nvSpPr>
      <xdr:spPr bwMode="auto">
        <a:xfrm>
          <a:off x="89820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" name="AutoShape 7"/>
        <xdr:cNvSpPr>
          <a:spLocks noChangeAspect="1" noChangeArrowheads="1"/>
        </xdr:cNvSpPr>
      </xdr:nvSpPr>
      <xdr:spPr bwMode="auto">
        <a:xfrm>
          <a:off x="89820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8" name="AutoShape 7"/>
        <xdr:cNvSpPr>
          <a:spLocks noChangeAspect="1" noChangeArrowheads="1"/>
        </xdr:cNvSpPr>
      </xdr:nvSpPr>
      <xdr:spPr bwMode="auto">
        <a:xfrm>
          <a:off x="89820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9" name="AutoShape 7"/>
        <xdr:cNvSpPr>
          <a:spLocks noChangeAspect="1" noChangeArrowheads="1"/>
        </xdr:cNvSpPr>
      </xdr:nvSpPr>
      <xdr:spPr bwMode="auto">
        <a:xfrm>
          <a:off x="89820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0" name="AutoShape 7"/>
        <xdr:cNvSpPr>
          <a:spLocks noChangeAspect="1" noChangeArrowheads="1"/>
        </xdr:cNvSpPr>
      </xdr:nvSpPr>
      <xdr:spPr bwMode="auto">
        <a:xfrm>
          <a:off x="89820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" name="AutoShape 7"/>
        <xdr:cNvSpPr>
          <a:spLocks noChangeAspect="1" noChangeArrowheads="1"/>
        </xdr:cNvSpPr>
      </xdr:nvSpPr>
      <xdr:spPr bwMode="auto">
        <a:xfrm>
          <a:off x="89820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" name="AutoShape 7"/>
        <xdr:cNvSpPr>
          <a:spLocks noChangeAspect="1" noChangeArrowheads="1"/>
        </xdr:cNvSpPr>
      </xdr:nvSpPr>
      <xdr:spPr bwMode="auto">
        <a:xfrm>
          <a:off x="89820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" name="AutoShape 7"/>
        <xdr:cNvSpPr>
          <a:spLocks noChangeAspect="1" noChangeArrowheads="1"/>
        </xdr:cNvSpPr>
      </xdr:nvSpPr>
      <xdr:spPr bwMode="auto">
        <a:xfrm>
          <a:off x="89820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" name="AutoShape 7"/>
        <xdr:cNvSpPr>
          <a:spLocks noChangeAspect="1" noChangeArrowheads="1"/>
        </xdr:cNvSpPr>
      </xdr:nvSpPr>
      <xdr:spPr bwMode="auto">
        <a:xfrm>
          <a:off x="89820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" name="AutoShape 7"/>
        <xdr:cNvSpPr>
          <a:spLocks noChangeAspect="1" noChangeArrowheads="1"/>
        </xdr:cNvSpPr>
      </xdr:nvSpPr>
      <xdr:spPr bwMode="auto">
        <a:xfrm>
          <a:off x="89820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" name="AutoShape 7"/>
        <xdr:cNvSpPr>
          <a:spLocks noChangeAspect="1" noChangeArrowheads="1"/>
        </xdr:cNvSpPr>
      </xdr:nvSpPr>
      <xdr:spPr bwMode="auto">
        <a:xfrm>
          <a:off x="89820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" name="AutoShape 7"/>
        <xdr:cNvSpPr>
          <a:spLocks noChangeAspect="1" noChangeArrowheads="1"/>
        </xdr:cNvSpPr>
      </xdr:nvSpPr>
      <xdr:spPr bwMode="auto">
        <a:xfrm>
          <a:off x="89820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8" name="AutoShape 7"/>
        <xdr:cNvSpPr>
          <a:spLocks noChangeAspect="1" noChangeArrowheads="1"/>
        </xdr:cNvSpPr>
      </xdr:nvSpPr>
      <xdr:spPr bwMode="auto">
        <a:xfrm>
          <a:off x="89820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9" name="AutoShape 7"/>
        <xdr:cNvSpPr>
          <a:spLocks noChangeAspect="1" noChangeArrowheads="1"/>
        </xdr:cNvSpPr>
      </xdr:nvSpPr>
      <xdr:spPr bwMode="auto">
        <a:xfrm>
          <a:off x="89820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0" name="AutoShape 7"/>
        <xdr:cNvSpPr>
          <a:spLocks noChangeAspect="1" noChangeArrowheads="1"/>
        </xdr:cNvSpPr>
      </xdr:nvSpPr>
      <xdr:spPr bwMode="auto">
        <a:xfrm>
          <a:off x="89820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1" name="AutoShape 7"/>
        <xdr:cNvSpPr>
          <a:spLocks noChangeAspect="1" noChangeArrowheads="1"/>
        </xdr:cNvSpPr>
      </xdr:nvSpPr>
      <xdr:spPr bwMode="auto">
        <a:xfrm>
          <a:off x="89820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" name="AutoShape 7"/>
        <xdr:cNvSpPr>
          <a:spLocks noChangeAspect="1" noChangeArrowheads="1"/>
        </xdr:cNvSpPr>
      </xdr:nvSpPr>
      <xdr:spPr bwMode="auto">
        <a:xfrm>
          <a:off x="89820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" name="AutoShape 7"/>
        <xdr:cNvSpPr>
          <a:spLocks noChangeAspect="1" noChangeArrowheads="1"/>
        </xdr:cNvSpPr>
      </xdr:nvSpPr>
      <xdr:spPr bwMode="auto">
        <a:xfrm>
          <a:off x="89820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4" name="AutoShape 7"/>
        <xdr:cNvSpPr>
          <a:spLocks noChangeAspect="1" noChangeArrowheads="1"/>
        </xdr:cNvSpPr>
      </xdr:nvSpPr>
      <xdr:spPr bwMode="auto">
        <a:xfrm>
          <a:off x="89820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" name="AutoShape 7"/>
        <xdr:cNvSpPr>
          <a:spLocks noChangeAspect="1" noChangeArrowheads="1"/>
        </xdr:cNvSpPr>
      </xdr:nvSpPr>
      <xdr:spPr bwMode="auto">
        <a:xfrm>
          <a:off x="89820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" name="AutoShape 7"/>
        <xdr:cNvSpPr>
          <a:spLocks noChangeAspect="1" noChangeArrowheads="1"/>
        </xdr:cNvSpPr>
      </xdr:nvSpPr>
      <xdr:spPr bwMode="auto">
        <a:xfrm>
          <a:off x="89820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" name="AutoShape 7"/>
        <xdr:cNvSpPr>
          <a:spLocks noChangeAspect="1" noChangeArrowheads="1"/>
        </xdr:cNvSpPr>
      </xdr:nvSpPr>
      <xdr:spPr bwMode="auto">
        <a:xfrm>
          <a:off x="89820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" name="AutoShape 7"/>
        <xdr:cNvSpPr>
          <a:spLocks noChangeAspect="1" noChangeArrowheads="1"/>
        </xdr:cNvSpPr>
      </xdr:nvSpPr>
      <xdr:spPr bwMode="auto">
        <a:xfrm>
          <a:off x="89820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9" name="AutoShape 7"/>
        <xdr:cNvSpPr>
          <a:spLocks noChangeAspect="1" noChangeArrowheads="1"/>
        </xdr:cNvSpPr>
      </xdr:nvSpPr>
      <xdr:spPr bwMode="auto">
        <a:xfrm>
          <a:off x="89820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" name="AutoShape 7"/>
        <xdr:cNvSpPr>
          <a:spLocks noChangeAspect="1" noChangeArrowheads="1"/>
        </xdr:cNvSpPr>
      </xdr:nvSpPr>
      <xdr:spPr bwMode="auto">
        <a:xfrm>
          <a:off x="1097280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1" name="AutoShape 7"/>
        <xdr:cNvSpPr>
          <a:spLocks noChangeAspect="1" noChangeArrowheads="1"/>
        </xdr:cNvSpPr>
      </xdr:nvSpPr>
      <xdr:spPr bwMode="auto">
        <a:xfrm>
          <a:off x="1097280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2" name="AutoShape 7"/>
        <xdr:cNvSpPr>
          <a:spLocks noChangeAspect="1" noChangeArrowheads="1"/>
        </xdr:cNvSpPr>
      </xdr:nvSpPr>
      <xdr:spPr bwMode="auto">
        <a:xfrm>
          <a:off x="1097280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3" name="AutoShape 7"/>
        <xdr:cNvSpPr>
          <a:spLocks noChangeAspect="1" noChangeArrowheads="1"/>
        </xdr:cNvSpPr>
      </xdr:nvSpPr>
      <xdr:spPr bwMode="auto">
        <a:xfrm>
          <a:off x="1097280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4" name="AutoShape 7"/>
        <xdr:cNvSpPr>
          <a:spLocks noChangeAspect="1" noChangeArrowheads="1"/>
        </xdr:cNvSpPr>
      </xdr:nvSpPr>
      <xdr:spPr bwMode="auto">
        <a:xfrm>
          <a:off x="1097280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5" name="AutoShape 7"/>
        <xdr:cNvSpPr>
          <a:spLocks noChangeAspect="1" noChangeArrowheads="1"/>
        </xdr:cNvSpPr>
      </xdr:nvSpPr>
      <xdr:spPr bwMode="auto">
        <a:xfrm>
          <a:off x="1097280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6" name="AutoShape 7"/>
        <xdr:cNvSpPr>
          <a:spLocks noChangeAspect="1" noChangeArrowheads="1"/>
        </xdr:cNvSpPr>
      </xdr:nvSpPr>
      <xdr:spPr bwMode="auto">
        <a:xfrm>
          <a:off x="1097280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7" name="AutoShape 7"/>
        <xdr:cNvSpPr>
          <a:spLocks noChangeAspect="1" noChangeArrowheads="1"/>
        </xdr:cNvSpPr>
      </xdr:nvSpPr>
      <xdr:spPr bwMode="auto">
        <a:xfrm>
          <a:off x="1097280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8" name="AutoShape 7"/>
        <xdr:cNvSpPr>
          <a:spLocks noChangeAspect="1" noChangeArrowheads="1"/>
        </xdr:cNvSpPr>
      </xdr:nvSpPr>
      <xdr:spPr bwMode="auto">
        <a:xfrm>
          <a:off x="1097280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9" name="AutoShape 7"/>
        <xdr:cNvSpPr>
          <a:spLocks noChangeAspect="1" noChangeArrowheads="1"/>
        </xdr:cNvSpPr>
      </xdr:nvSpPr>
      <xdr:spPr bwMode="auto">
        <a:xfrm>
          <a:off x="1097280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0" name="AutoShape 7"/>
        <xdr:cNvSpPr>
          <a:spLocks noChangeAspect="1" noChangeArrowheads="1"/>
        </xdr:cNvSpPr>
      </xdr:nvSpPr>
      <xdr:spPr bwMode="auto">
        <a:xfrm>
          <a:off x="1097280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1" name="AutoShape 7"/>
        <xdr:cNvSpPr>
          <a:spLocks noChangeAspect="1" noChangeArrowheads="1"/>
        </xdr:cNvSpPr>
      </xdr:nvSpPr>
      <xdr:spPr bwMode="auto">
        <a:xfrm>
          <a:off x="1097280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2" name="AutoShape 7"/>
        <xdr:cNvSpPr>
          <a:spLocks noChangeAspect="1" noChangeArrowheads="1"/>
        </xdr:cNvSpPr>
      </xdr:nvSpPr>
      <xdr:spPr bwMode="auto">
        <a:xfrm>
          <a:off x="1097280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3" name="AutoShape 7"/>
        <xdr:cNvSpPr>
          <a:spLocks noChangeAspect="1" noChangeArrowheads="1"/>
        </xdr:cNvSpPr>
      </xdr:nvSpPr>
      <xdr:spPr bwMode="auto">
        <a:xfrm>
          <a:off x="1097280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4" name="AutoShape 7"/>
        <xdr:cNvSpPr>
          <a:spLocks noChangeAspect="1" noChangeArrowheads="1"/>
        </xdr:cNvSpPr>
      </xdr:nvSpPr>
      <xdr:spPr bwMode="auto">
        <a:xfrm>
          <a:off x="1097280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5" name="AutoShape 7"/>
        <xdr:cNvSpPr>
          <a:spLocks noChangeAspect="1" noChangeArrowheads="1"/>
        </xdr:cNvSpPr>
      </xdr:nvSpPr>
      <xdr:spPr bwMode="auto">
        <a:xfrm>
          <a:off x="1097280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6" name="AutoShape 7"/>
        <xdr:cNvSpPr>
          <a:spLocks noChangeAspect="1" noChangeArrowheads="1"/>
        </xdr:cNvSpPr>
      </xdr:nvSpPr>
      <xdr:spPr bwMode="auto">
        <a:xfrm>
          <a:off x="1097280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7" name="AutoShape 7"/>
        <xdr:cNvSpPr>
          <a:spLocks noChangeAspect="1" noChangeArrowheads="1"/>
        </xdr:cNvSpPr>
      </xdr:nvSpPr>
      <xdr:spPr bwMode="auto">
        <a:xfrm>
          <a:off x="1097280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8" name="AutoShape 7"/>
        <xdr:cNvSpPr>
          <a:spLocks noChangeAspect="1" noChangeArrowheads="1"/>
        </xdr:cNvSpPr>
      </xdr:nvSpPr>
      <xdr:spPr bwMode="auto">
        <a:xfrm>
          <a:off x="1097280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9" name="AutoShape 7"/>
        <xdr:cNvSpPr>
          <a:spLocks noChangeAspect="1" noChangeArrowheads="1"/>
        </xdr:cNvSpPr>
      </xdr:nvSpPr>
      <xdr:spPr bwMode="auto">
        <a:xfrm>
          <a:off x="1097280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0" name="AutoShape 7"/>
        <xdr:cNvSpPr>
          <a:spLocks noChangeAspect="1" noChangeArrowheads="1"/>
        </xdr:cNvSpPr>
      </xdr:nvSpPr>
      <xdr:spPr bwMode="auto">
        <a:xfrm>
          <a:off x="1097280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1" name="AutoShape 7"/>
        <xdr:cNvSpPr>
          <a:spLocks noChangeAspect="1" noChangeArrowheads="1"/>
        </xdr:cNvSpPr>
      </xdr:nvSpPr>
      <xdr:spPr bwMode="auto">
        <a:xfrm>
          <a:off x="1097280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2" name="AutoShape 7"/>
        <xdr:cNvSpPr>
          <a:spLocks noChangeAspect="1" noChangeArrowheads="1"/>
        </xdr:cNvSpPr>
      </xdr:nvSpPr>
      <xdr:spPr bwMode="auto">
        <a:xfrm>
          <a:off x="1097280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3" name="AutoShape 7"/>
        <xdr:cNvSpPr>
          <a:spLocks noChangeAspect="1" noChangeArrowheads="1"/>
        </xdr:cNvSpPr>
      </xdr:nvSpPr>
      <xdr:spPr bwMode="auto">
        <a:xfrm>
          <a:off x="1097280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4" name="AutoShape 7"/>
        <xdr:cNvSpPr>
          <a:spLocks noChangeAspect="1" noChangeArrowheads="1"/>
        </xdr:cNvSpPr>
      </xdr:nvSpPr>
      <xdr:spPr bwMode="auto">
        <a:xfrm>
          <a:off x="1097280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5" name="AutoShape 7"/>
        <xdr:cNvSpPr>
          <a:spLocks noChangeAspect="1" noChangeArrowheads="1"/>
        </xdr:cNvSpPr>
      </xdr:nvSpPr>
      <xdr:spPr bwMode="auto">
        <a:xfrm>
          <a:off x="1097280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6" name="AutoShape 7"/>
        <xdr:cNvSpPr>
          <a:spLocks noChangeAspect="1" noChangeArrowheads="1"/>
        </xdr:cNvSpPr>
      </xdr:nvSpPr>
      <xdr:spPr bwMode="auto">
        <a:xfrm>
          <a:off x="1097280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7" name="AutoShape 7"/>
        <xdr:cNvSpPr>
          <a:spLocks noChangeAspect="1" noChangeArrowheads="1"/>
        </xdr:cNvSpPr>
      </xdr:nvSpPr>
      <xdr:spPr bwMode="auto">
        <a:xfrm>
          <a:off x="1097280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8" name="AutoShape 7"/>
        <xdr:cNvSpPr>
          <a:spLocks noChangeAspect="1" noChangeArrowheads="1"/>
        </xdr:cNvSpPr>
      </xdr:nvSpPr>
      <xdr:spPr bwMode="auto">
        <a:xfrm>
          <a:off x="131159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9" name="AutoShape 7"/>
        <xdr:cNvSpPr>
          <a:spLocks noChangeAspect="1" noChangeArrowheads="1"/>
        </xdr:cNvSpPr>
      </xdr:nvSpPr>
      <xdr:spPr bwMode="auto">
        <a:xfrm>
          <a:off x="131159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0" name="AutoShape 7"/>
        <xdr:cNvSpPr>
          <a:spLocks noChangeAspect="1" noChangeArrowheads="1"/>
        </xdr:cNvSpPr>
      </xdr:nvSpPr>
      <xdr:spPr bwMode="auto">
        <a:xfrm>
          <a:off x="131159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1" name="AutoShape 7"/>
        <xdr:cNvSpPr>
          <a:spLocks noChangeAspect="1" noChangeArrowheads="1"/>
        </xdr:cNvSpPr>
      </xdr:nvSpPr>
      <xdr:spPr bwMode="auto">
        <a:xfrm>
          <a:off x="131159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2" name="AutoShape 7"/>
        <xdr:cNvSpPr>
          <a:spLocks noChangeAspect="1" noChangeArrowheads="1"/>
        </xdr:cNvSpPr>
      </xdr:nvSpPr>
      <xdr:spPr bwMode="auto">
        <a:xfrm>
          <a:off x="131159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3" name="AutoShape 7"/>
        <xdr:cNvSpPr>
          <a:spLocks noChangeAspect="1" noChangeArrowheads="1"/>
        </xdr:cNvSpPr>
      </xdr:nvSpPr>
      <xdr:spPr bwMode="auto">
        <a:xfrm>
          <a:off x="131159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4" name="AutoShape 7"/>
        <xdr:cNvSpPr>
          <a:spLocks noChangeAspect="1" noChangeArrowheads="1"/>
        </xdr:cNvSpPr>
      </xdr:nvSpPr>
      <xdr:spPr bwMode="auto">
        <a:xfrm>
          <a:off x="131159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5" name="AutoShape 7"/>
        <xdr:cNvSpPr>
          <a:spLocks noChangeAspect="1" noChangeArrowheads="1"/>
        </xdr:cNvSpPr>
      </xdr:nvSpPr>
      <xdr:spPr bwMode="auto">
        <a:xfrm>
          <a:off x="131159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6" name="AutoShape 7"/>
        <xdr:cNvSpPr>
          <a:spLocks noChangeAspect="1" noChangeArrowheads="1"/>
        </xdr:cNvSpPr>
      </xdr:nvSpPr>
      <xdr:spPr bwMode="auto">
        <a:xfrm>
          <a:off x="131159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7" name="AutoShape 7"/>
        <xdr:cNvSpPr>
          <a:spLocks noChangeAspect="1" noChangeArrowheads="1"/>
        </xdr:cNvSpPr>
      </xdr:nvSpPr>
      <xdr:spPr bwMode="auto">
        <a:xfrm>
          <a:off x="131159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8" name="AutoShape 7"/>
        <xdr:cNvSpPr>
          <a:spLocks noChangeAspect="1" noChangeArrowheads="1"/>
        </xdr:cNvSpPr>
      </xdr:nvSpPr>
      <xdr:spPr bwMode="auto">
        <a:xfrm>
          <a:off x="131159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9" name="AutoShape 7"/>
        <xdr:cNvSpPr>
          <a:spLocks noChangeAspect="1" noChangeArrowheads="1"/>
        </xdr:cNvSpPr>
      </xdr:nvSpPr>
      <xdr:spPr bwMode="auto">
        <a:xfrm>
          <a:off x="131159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0" name="AutoShape 7"/>
        <xdr:cNvSpPr>
          <a:spLocks noChangeAspect="1" noChangeArrowheads="1"/>
        </xdr:cNvSpPr>
      </xdr:nvSpPr>
      <xdr:spPr bwMode="auto">
        <a:xfrm>
          <a:off x="131159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1" name="AutoShape 7"/>
        <xdr:cNvSpPr>
          <a:spLocks noChangeAspect="1" noChangeArrowheads="1"/>
        </xdr:cNvSpPr>
      </xdr:nvSpPr>
      <xdr:spPr bwMode="auto">
        <a:xfrm>
          <a:off x="131159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2" name="AutoShape 7"/>
        <xdr:cNvSpPr>
          <a:spLocks noChangeAspect="1" noChangeArrowheads="1"/>
        </xdr:cNvSpPr>
      </xdr:nvSpPr>
      <xdr:spPr bwMode="auto">
        <a:xfrm>
          <a:off x="131159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3" name="AutoShape 7"/>
        <xdr:cNvSpPr>
          <a:spLocks noChangeAspect="1" noChangeArrowheads="1"/>
        </xdr:cNvSpPr>
      </xdr:nvSpPr>
      <xdr:spPr bwMode="auto">
        <a:xfrm>
          <a:off x="131159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4" name="AutoShape 7"/>
        <xdr:cNvSpPr>
          <a:spLocks noChangeAspect="1" noChangeArrowheads="1"/>
        </xdr:cNvSpPr>
      </xdr:nvSpPr>
      <xdr:spPr bwMode="auto">
        <a:xfrm>
          <a:off x="131159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5" name="AutoShape 7"/>
        <xdr:cNvSpPr>
          <a:spLocks noChangeAspect="1" noChangeArrowheads="1"/>
        </xdr:cNvSpPr>
      </xdr:nvSpPr>
      <xdr:spPr bwMode="auto">
        <a:xfrm>
          <a:off x="131159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6" name="AutoShape 7"/>
        <xdr:cNvSpPr>
          <a:spLocks noChangeAspect="1" noChangeArrowheads="1"/>
        </xdr:cNvSpPr>
      </xdr:nvSpPr>
      <xdr:spPr bwMode="auto">
        <a:xfrm>
          <a:off x="131159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7" name="AutoShape 7"/>
        <xdr:cNvSpPr>
          <a:spLocks noChangeAspect="1" noChangeArrowheads="1"/>
        </xdr:cNvSpPr>
      </xdr:nvSpPr>
      <xdr:spPr bwMode="auto">
        <a:xfrm>
          <a:off x="131159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8" name="AutoShape 7"/>
        <xdr:cNvSpPr>
          <a:spLocks noChangeAspect="1" noChangeArrowheads="1"/>
        </xdr:cNvSpPr>
      </xdr:nvSpPr>
      <xdr:spPr bwMode="auto">
        <a:xfrm>
          <a:off x="131159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9" name="AutoShape 7"/>
        <xdr:cNvSpPr>
          <a:spLocks noChangeAspect="1" noChangeArrowheads="1"/>
        </xdr:cNvSpPr>
      </xdr:nvSpPr>
      <xdr:spPr bwMode="auto">
        <a:xfrm>
          <a:off x="131159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0" name="AutoShape 7"/>
        <xdr:cNvSpPr>
          <a:spLocks noChangeAspect="1" noChangeArrowheads="1"/>
        </xdr:cNvSpPr>
      </xdr:nvSpPr>
      <xdr:spPr bwMode="auto">
        <a:xfrm>
          <a:off x="131159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1" name="AutoShape 7"/>
        <xdr:cNvSpPr>
          <a:spLocks noChangeAspect="1" noChangeArrowheads="1"/>
        </xdr:cNvSpPr>
      </xdr:nvSpPr>
      <xdr:spPr bwMode="auto">
        <a:xfrm>
          <a:off x="131159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2" name="AutoShape 7"/>
        <xdr:cNvSpPr>
          <a:spLocks noChangeAspect="1" noChangeArrowheads="1"/>
        </xdr:cNvSpPr>
      </xdr:nvSpPr>
      <xdr:spPr bwMode="auto">
        <a:xfrm>
          <a:off x="131159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3" name="AutoShape 7"/>
        <xdr:cNvSpPr>
          <a:spLocks noChangeAspect="1" noChangeArrowheads="1"/>
        </xdr:cNvSpPr>
      </xdr:nvSpPr>
      <xdr:spPr bwMode="auto">
        <a:xfrm>
          <a:off x="131159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4" name="AutoShape 7"/>
        <xdr:cNvSpPr>
          <a:spLocks noChangeAspect="1" noChangeArrowheads="1"/>
        </xdr:cNvSpPr>
      </xdr:nvSpPr>
      <xdr:spPr bwMode="auto">
        <a:xfrm>
          <a:off x="131159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5" name="AutoShape 7"/>
        <xdr:cNvSpPr>
          <a:spLocks noChangeAspect="1" noChangeArrowheads="1"/>
        </xdr:cNvSpPr>
      </xdr:nvSpPr>
      <xdr:spPr bwMode="auto">
        <a:xfrm>
          <a:off x="131159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86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87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88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89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0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1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2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3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4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5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6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7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8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9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0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1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2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3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4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5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6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7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8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9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0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1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2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3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4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5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6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7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8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9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0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1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2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3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4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5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6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7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8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9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0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1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2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3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4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5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6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7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8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9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0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1" name="AutoShape 7"/>
        <xdr:cNvSpPr>
          <a:spLocks noChangeAspect="1" noChangeArrowheads="1"/>
        </xdr:cNvSpPr>
      </xdr:nvSpPr>
      <xdr:spPr bwMode="auto">
        <a:xfrm>
          <a:off x="152685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40;&#1041;&#1054;&#1058;&#1040;/&#1055;&#1083;&#1072;&#1085;%20&#1056;&#1086;&#1089;&#1089;&#1080;&#1103;/&#1052;&#1045;&#1058;&#1054;&#1044;&#1048;&#1050;&#1040;/_&#1055;&#1088;&#1080;&#1082;&#1072;&#1079;&#1099;%20&#1059;&#1060;&#1053;&#1057;/&#1055;&#1088;&#1080;&#1082;&#1072;&#1079;%202021/&#1058;&#1072;&#1073;&#1083;&#1080;&#1094;&#1099;/02%20182%201%2001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 2"/>
      <sheetName val="182 1 01 02010"/>
      <sheetName val="182 1 01 02020(30)"/>
      <sheetName val="182 1 01 02050(090-011)"/>
      <sheetName val="182 1 01 02040"/>
      <sheetName val="182 1 01 02080"/>
      <sheetName val="МО"/>
    </sheetNames>
    <sheetDataSet>
      <sheetData sheetId="0"/>
      <sheetData sheetId="1"/>
      <sheetData sheetId="2"/>
      <sheetData sheetId="3">
        <row r="13">
          <cell r="C13"/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21">
          <cell r="C21"/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9">
          <cell r="C29"/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7">
          <cell r="C37"/>
          <cell r="D37">
            <v>0</v>
          </cell>
          <cell r="E37">
            <v>0</v>
          </cell>
          <cell r="F37">
            <v>0</v>
          </cell>
          <cell r="G37">
            <v>0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workbookViewId="0">
      <selection activeCell="A2" sqref="A2"/>
    </sheetView>
  </sheetViews>
  <sheetFormatPr defaultRowHeight="15" x14ac:dyDescent="0.2"/>
  <cols>
    <col min="1" max="1" width="46" style="1" customWidth="1"/>
    <col min="2" max="3" width="14.85546875" style="1" customWidth="1"/>
    <col min="4" max="4" width="10.5703125" style="1" customWidth="1"/>
    <col min="5" max="5" width="14.85546875" style="1" customWidth="1"/>
    <col min="6" max="6" width="10.7109375" style="1" customWidth="1"/>
    <col min="7" max="7" width="13.28515625" style="1" customWidth="1"/>
    <col min="8" max="8" width="10.7109375" style="1" customWidth="1"/>
    <col min="9" max="9" width="14.85546875" style="1" customWidth="1"/>
    <col min="10" max="10" width="10.7109375" style="1" customWidth="1"/>
    <col min="11" max="11" width="15.85546875" style="1" customWidth="1"/>
    <col min="12" max="12" width="10.7109375" style="1" customWidth="1"/>
    <col min="13" max="13" width="15.5703125" style="1" customWidth="1"/>
    <col min="14" max="14" width="10.7109375" style="1" customWidth="1"/>
    <col min="15" max="16384" width="9.140625" style="1"/>
  </cols>
  <sheetData>
    <row r="1" spans="1:14" x14ac:dyDescent="0.2">
      <c r="A1" s="604">
        <v>86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</row>
    <row r="2" spans="1:14" ht="32.25" customHeight="1" x14ac:dyDescent="0.2">
      <c r="M2" s="602" t="s">
        <v>31</v>
      </c>
      <c r="N2" s="602"/>
    </row>
    <row r="3" spans="1:14" ht="18.75" customHeight="1" x14ac:dyDescent="0.2">
      <c r="A3" s="603" t="s">
        <v>15</v>
      </c>
      <c r="B3" s="603"/>
      <c r="C3" s="603"/>
      <c r="D3" s="603"/>
      <c r="E3" s="603"/>
      <c r="F3" s="603"/>
      <c r="G3" s="603"/>
      <c r="H3" s="603"/>
      <c r="I3" s="603"/>
      <c r="J3" s="603"/>
      <c r="K3" s="603"/>
      <c r="L3" s="603"/>
      <c r="M3" s="603"/>
      <c r="N3" s="603"/>
    </row>
    <row r="4" spans="1:14" x14ac:dyDescent="0.2">
      <c r="E4" s="22"/>
      <c r="N4" s="2" t="s">
        <v>0</v>
      </c>
    </row>
    <row r="5" spans="1:14" ht="42.75" x14ac:dyDescent="0.2">
      <c r="A5" s="3" t="s">
        <v>1</v>
      </c>
      <c r="B5" s="13" t="s">
        <v>24</v>
      </c>
      <c r="C5" s="13" t="s">
        <v>25</v>
      </c>
      <c r="D5" s="13" t="s">
        <v>20</v>
      </c>
      <c r="E5" s="13" t="s">
        <v>26</v>
      </c>
      <c r="F5" s="13" t="s">
        <v>20</v>
      </c>
      <c r="G5" s="13" t="s">
        <v>27</v>
      </c>
      <c r="H5" s="13" t="s">
        <v>20</v>
      </c>
      <c r="I5" s="13" t="s">
        <v>28</v>
      </c>
      <c r="J5" s="13" t="s">
        <v>20</v>
      </c>
      <c r="K5" s="13" t="s">
        <v>29</v>
      </c>
      <c r="L5" s="13" t="s">
        <v>20</v>
      </c>
      <c r="M5" s="13" t="s">
        <v>30</v>
      </c>
      <c r="N5" s="13" t="s">
        <v>20</v>
      </c>
    </row>
    <row r="6" spans="1:14" ht="30" x14ac:dyDescent="0.2">
      <c r="A6" s="4" t="s">
        <v>2</v>
      </c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20"/>
    </row>
    <row r="7" spans="1:14" ht="60" x14ac:dyDescent="0.2">
      <c r="A7" s="12" t="s">
        <v>12</v>
      </c>
      <c r="B7" s="5"/>
      <c r="C7" s="5"/>
      <c r="D7" s="21">
        <f>IF(B7=0,0,C7/B7)</f>
        <v>0</v>
      </c>
      <c r="E7" s="5"/>
      <c r="F7" s="21">
        <f>IF(C7=0,0,E7/C7)</f>
        <v>0</v>
      </c>
      <c r="G7" s="5">
        <f>E7*G14</f>
        <v>0</v>
      </c>
      <c r="H7" s="21">
        <f>IF(E7=0,0,G7/E7)</f>
        <v>0</v>
      </c>
      <c r="I7" s="5">
        <f>G7*I14</f>
        <v>0</v>
      </c>
      <c r="J7" s="21">
        <f>IF(G7=0,0,I7/G7)</f>
        <v>0</v>
      </c>
      <c r="K7" s="5">
        <f>I7*K14</f>
        <v>0</v>
      </c>
      <c r="L7" s="21">
        <f>IF(I7=0,0,K7/I7)</f>
        <v>0</v>
      </c>
      <c r="M7" s="5">
        <f>K7*M14</f>
        <v>0</v>
      </c>
      <c r="N7" s="21">
        <f>IF(K7=0,0,M7/K7)</f>
        <v>0</v>
      </c>
    </row>
    <row r="8" spans="1:14" x14ac:dyDescent="0.2">
      <c r="A8" s="12" t="s">
        <v>13</v>
      </c>
      <c r="B8" s="5"/>
      <c r="C8" s="5"/>
      <c r="D8" s="21">
        <f t="shared" ref="D8:D9" si="0">IF(B8=0,0,C8/B8)</f>
        <v>0</v>
      </c>
      <c r="E8" s="5"/>
      <c r="F8" s="21">
        <f t="shared" ref="F8:F9" si="1">IF(C8=0,0,E8/C8)</f>
        <v>0</v>
      </c>
      <c r="G8" s="5">
        <f>E8</f>
        <v>0</v>
      </c>
      <c r="H8" s="21">
        <f>AVERAGE(D8,F8)</f>
        <v>0</v>
      </c>
      <c r="I8" s="5">
        <f t="shared" ref="I8:N9" si="2">G8</f>
        <v>0</v>
      </c>
      <c r="J8" s="21">
        <f t="shared" si="2"/>
        <v>0</v>
      </c>
      <c r="K8" s="5">
        <f t="shared" si="2"/>
        <v>0</v>
      </c>
      <c r="L8" s="21">
        <f t="shared" si="2"/>
        <v>0</v>
      </c>
      <c r="M8" s="5">
        <f t="shared" si="2"/>
        <v>0</v>
      </c>
      <c r="N8" s="21">
        <f t="shared" si="2"/>
        <v>0</v>
      </c>
    </row>
    <row r="9" spans="1:14" ht="30" x14ac:dyDescent="0.2">
      <c r="A9" s="12" t="s">
        <v>14</v>
      </c>
      <c r="B9" s="5"/>
      <c r="C9" s="5"/>
      <c r="D9" s="21">
        <f t="shared" si="0"/>
        <v>0</v>
      </c>
      <c r="E9" s="5"/>
      <c r="F9" s="21">
        <f t="shared" si="1"/>
        <v>0</v>
      </c>
      <c r="G9" s="5">
        <f>E9</f>
        <v>0</v>
      </c>
      <c r="H9" s="21">
        <f>AVERAGE(D9,F9)</f>
        <v>0</v>
      </c>
      <c r="I9" s="5">
        <f t="shared" si="2"/>
        <v>0</v>
      </c>
      <c r="J9" s="21">
        <f t="shared" si="2"/>
        <v>0</v>
      </c>
      <c r="K9" s="5">
        <f t="shared" si="2"/>
        <v>0</v>
      </c>
      <c r="L9" s="21">
        <f t="shared" si="2"/>
        <v>0</v>
      </c>
      <c r="M9" s="5">
        <f t="shared" si="2"/>
        <v>0</v>
      </c>
      <c r="N9" s="21">
        <f t="shared" si="2"/>
        <v>0</v>
      </c>
    </row>
    <row r="10" spans="1:14" ht="30" x14ac:dyDescent="0.2">
      <c r="A10" s="4" t="s">
        <v>3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/>
    </row>
    <row r="11" spans="1:14" ht="60" x14ac:dyDescent="0.2">
      <c r="A11" s="12" t="s">
        <v>12</v>
      </c>
      <c r="B11" s="5"/>
      <c r="C11" s="5"/>
      <c r="D11" s="21">
        <f t="shared" ref="D11:D13" si="3">IF(B11=0,0,C11/B11)</f>
        <v>0</v>
      </c>
      <c r="E11" s="5"/>
      <c r="F11" s="21">
        <f>IF(C11=0,0,E11/C11)</f>
        <v>0</v>
      </c>
      <c r="G11" s="5">
        <f>E11*G14</f>
        <v>0</v>
      </c>
      <c r="H11" s="21">
        <f>IF(E11=0,0,G11/E11)</f>
        <v>0</v>
      </c>
      <c r="I11" s="5">
        <f>G11*I14</f>
        <v>0</v>
      </c>
      <c r="J11" s="21">
        <f>IF(G11=0,0,I11/G11)</f>
        <v>0</v>
      </c>
      <c r="K11" s="5">
        <f>I11*K14</f>
        <v>0</v>
      </c>
      <c r="L11" s="21">
        <f>IF(I11=0,0,K11/I11)</f>
        <v>0</v>
      </c>
      <c r="M11" s="5">
        <f>K11*M14</f>
        <v>0</v>
      </c>
      <c r="N11" s="21">
        <f>IF(K11=0,0,M11/K11)</f>
        <v>0</v>
      </c>
    </row>
    <row r="12" spans="1:14" x14ac:dyDescent="0.2">
      <c r="A12" s="12" t="s">
        <v>13</v>
      </c>
      <c r="B12" s="5"/>
      <c r="C12" s="5"/>
      <c r="D12" s="21">
        <f t="shared" si="3"/>
        <v>0</v>
      </c>
      <c r="E12" s="5"/>
      <c r="F12" s="21">
        <f t="shared" ref="F12:F13" si="4">IF(C12=0,0,E12/C12)</f>
        <v>0</v>
      </c>
      <c r="G12" s="5">
        <f>E12</f>
        <v>0</v>
      </c>
      <c r="H12" s="21">
        <f>AVERAGE(D12,F12)</f>
        <v>0</v>
      </c>
      <c r="I12" s="5">
        <f t="shared" ref="I12:N12" si="5">G12</f>
        <v>0</v>
      </c>
      <c r="J12" s="21">
        <f t="shared" si="5"/>
        <v>0</v>
      </c>
      <c r="K12" s="5">
        <f t="shared" si="5"/>
        <v>0</v>
      </c>
      <c r="L12" s="21">
        <f t="shared" si="5"/>
        <v>0</v>
      </c>
      <c r="M12" s="5">
        <f t="shared" si="5"/>
        <v>0</v>
      </c>
      <c r="N12" s="21">
        <f t="shared" si="5"/>
        <v>0</v>
      </c>
    </row>
    <row r="13" spans="1:14" ht="30" x14ac:dyDescent="0.2">
      <c r="A13" s="12" t="s">
        <v>14</v>
      </c>
      <c r="B13" s="5"/>
      <c r="C13" s="5"/>
      <c r="D13" s="21">
        <f t="shared" si="3"/>
        <v>0</v>
      </c>
      <c r="E13" s="5"/>
      <c r="F13" s="21">
        <f t="shared" si="4"/>
        <v>0</v>
      </c>
      <c r="G13" s="5">
        <f>E13</f>
        <v>0</v>
      </c>
      <c r="H13" s="21">
        <f>AVERAGE(D13,F13)</f>
        <v>0</v>
      </c>
      <c r="I13" s="5">
        <f>G13</f>
        <v>0</v>
      </c>
      <c r="J13" s="21">
        <f t="shared" ref="J13" si="6">H13</f>
        <v>0</v>
      </c>
      <c r="K13" s="5">
        <f>I13</f>
        <v>0</v>
      </c>
      <c r="L13" s="21">
        <f t="shared" ref="L13" si="7">J13</f>
        <v>0</v>
      </c>
      <c r="M13" s="5">
        <f>K13</f>
        <v>0</v>
      </c>
      <c r="N13" s="21">
        <f t="shared" ref="N13" si="8">L13</f>
        <v>0</v>
      </c>
    </row>
    <row r="14" spans="1:14" ht="30" x14ac:dyDescent="0.2">
      <c r="A14" s="14" t="s">
        <v>16</v>
      </c>
      <c r="B14" s="15" t="s">
        <v>11</v>
      </c>
      <c r="C14" s="15" t="s">
        <v>11</v>
      </c>
      <c r="D14" s="15" t="s">
        <v>11</v>
      </c>
      <c r="E14" s="15" t="s">
        <v>11</v>
      </c>
      <c r="F14" s="15" t="s">
        <v>11</v>
      </c>
      <c r="G14" s="16"/>
      <c r="H14" s="15" t="s">
        <v>11</v>
      </c>
      <c r="I14" s="16"/>
      <c r="J14" s="15" t="s">
        <v>11</v>
      </c>
      <c r="K14" s="16"/>
      <c r="L14" s="15" t="s">
        <v>11</v>
      </c>
      <c r="M14" s="16"/>
      <c r="N14" s="15" t="s">
        <v>11</v>
      </c>
    </row>
    <row r="15" spans="1:14" x14ac:dyDescent="0.2">
      <c r="A15" s="8" t="s">
        <v>4</v>
      </c>
      <c r="B15" s="9">
        <f>IF(B28=0,0,B29/B28)</f>
        <v>0</v>
      </c>
      <c r="C15" s="9">
        <f>IF(C28=0,0,C29/C28)</f>
        <v>0</v>
      </c>
      <c r="D15" s="9" t="s">
        <v>11</v>
      </c>
      <c r="E15" s="9">
        <f t="shared" ref="E15" si="9">IF(E28=0,0,E29/E28)</f>
        <v>0</v>
      </c>
      <c r="F15" s="9" t="s">
        <v>11</v>
      </c>
      <c r="G15" s="17">
        <f>IF(AVERAGE(B15,C15,E15)&gt;1,1,AVERAGE(B15,C15,E15))</f>
        <v>0</v>
      </c>
      <c r="H15" s="9" t="s">
        <v>11</v>
      </c>
      <c r="I15" s="17">
        <f>G15</f>
        <v>0</v>
      </c>
      <c r="J15" s="9" t="s">
        <v>11</v>
      </c>
      <c r="K15" s="17">
        <f>I15</f>
        <v>0</v>
      </c>
      <c r="L15" s="9" t="s">
        <v>11</v>
      </c>
      <c r="M15" s="17">
        <f t="shared" ref="M15" si="10">K15</f>
        <v>0</v>
      </c>
      <c r="N15" s="9" t="s">
        <v>11</v>
      </c>
    </row>
    <row r="16" spans="1:14" ht="45" x14ac:dyDescent="0.2">
      <c r="A16" s="4" t="s">
        <v>10</v>
      </c>
      <c r="B16" s="11" t="s">
        <v>11</v>
      </c>
      <c r="C16" s="11" t="s">
        <v>11</v>
      </c>
      <c r="D16" s="11" t="s">
        <v>11</v>
      </c>
      <c r="E16" s="11" t="s">
        <v>11</v>
      </c>
      <c r="F16" s="11" t="s">
        <v>11</v>
      </c>
      <c r="G16" s="11">
        <v>0.17</v>
      </c>
      <c r="H16" s="11" t="s">
        <v>11</v>
      </c>
      <c r="I16" s="11">
        <v>0.17</v>
      </c>
      <c r="J16" s="11" t="s">
        <v>11</v>
      </c>
      <c r="K16" s="11">
        <v>0.17</v>
      </c>
      <c r="L16" s="11" t="s">
        <v>11</v>
      </c>
      <c r="M16" s="11">
        <v>0.17</v>
      </c>
      <c r="N16" s="11" t="s">
        <v>11</v>
      </c>
    </row>
    <row r="17" spans="1:14" ht="30" x14ac:dyDescent="0.2">
      <c r="A17" s="4" t="s">
        <v>5</v>
      </c>
      <c r="B17" s="5" t="s">
        <v>11</v>
      </c>
      <c r="C17" s="5" t="s">
        <v>11</v>
      </c>
      <c r="D17" s="5" t="s">
        <v>11</v>
      </c>
      <c r="E17" s="5" t="s">
        <v>11</v>
      </c>
      <c r="F17" s="5" t="s">
        <v>11</v>
      </c>
      <c r="G17" s="5">
        <f>((G7*G16-G11)+(G8*G16-G12)+(G9*G16-G13))*G15</f>
        <v>0</v>
      </c>
      <c r="H17" s="5" t="s">
        <v>11</v>
      </c>
      <c r="I17" s="5">
        <f>((I7*I16-I11)+(I8*I16-I12)+(I9*I16-I13))*I15</f>
        <v>0</v>
      </c>
      <c r="J17" s="5" t="s">
        <v>11</v>
      </c>
      <c r="K17" s="5">
        <f>((K7*K16-K11)+(K8*K16-K12)+(K9*K16-K13))*K15</f>
        <v>0</v>
      </c>
      <c r="L17" s="5" t="s">
        <v>11</v>
      </c>
      <c r="M17" s="5">
        <f>((M7*M16-M11)+(M8*M16-M12)+(M9*M16-M13))*M15</f>
        <v>0</v>
      </c>
      <c r="N17" s="5" t="s">
        <v>11</v>
      </c>
    </row>
    <row r="18" spans="1:14" ht="28.5" x14ac:dyDescent="0.2">
      <c r="A18" s="6" t="s">
        <v>6</v>
      </c>
      <c r="B18" s="5" t="s">
        <v>11</v>
      </c>
      <c r="C18" s="5" t="s">
        <v>11</v>
      </c>
      <c r="D18" s="5" t="s">
        <v>11</v>
      </c>
      <c r="E18" s="5" t="s">
        <v>11</v>
      </c>
      <c r="F18" s="5" t="s">
        <v>11</v>
      </c>
      <c r="G18" s="7">
        <f>G19+G20+G21+G22+G23+G25+G24+G26+G27</f>
        <v>0</v>
      </c>
      <c r="H18" s="5" t="s">
        <v>11</v>
      </c>
      <c r="I18" s="7">
        <f>I19+I20+I21+I22+I23+I25+I24+I26+I27</f>
        <v>0</v>
      </c>
      <c r="J18" s="5" t="s">
        <v>11</v>
      </c>
      <c r="K18" s="7">
        <f>K19+K20+K21+K22+K23+K25+K24+K26+K27</f>
        <v>0</v>
      </c>
      <c r="L18" s="5" t="s">
        <v>11</v>
      </c>
      <c r="M18" s="7">
        <f>M19+M20+M21+M22+M23+M25+M24+M26+M27</f>
        <v>0</v>
      </c>
      <c r="N18" s="5" t="s">
        <v>11</v>
      </c>
    </row>
    <row r="19" spans="1:14" ht="30" x14ac:dyDescent="0.2">
      <c r="A19" s="10" t="s">
        <v>8</v>
      </c>
      <c r="B19" s="5" t="s">
        <v>11</v>
      </c>
      <c r="C19" s="5" t="s">
        <v>11</v>
      </c>
      <c r="D19" s="5" t="s">
        <v>11</v>
      </c>
      <c r="E19" s="5" t="s">
        <v>11</v>
      </c>
      <c r="F19" s="5" t="s">
        <v>11</v>
      </c>
      <c r="G19" s="5"/>
      <c r="H19" s="5" t="s">
        <v>11</v>
      </c>
      <c r="I19" s="5"/>
      <c r="J19" s="5" t="s">
        <v>11</v>
      </c>
      <c r="K19" s="5"/>
      <c r="L19" s="5" t="s">
        <v>11</v>
      </c>
      <c r="M19" s="5"/>
      <c r="N19" s="5" t="s">
        <v>11</v>
      </c>
    </row>
    <row r="20" spans="1:14" ht="30" x14ac:dyDescent="0.2">
      <c r="A20" s="10" t="s">
        <v>9</v>
      </c>
      <c r="B20" s="5" t="s">
        <v>11</v>
      </c>
      <c r="C20" s="5" t="s">
        <v>11</v>
      </c>
      <c r="D20" s="5" t="s">
        <v>11</v>
      </c>
      <c r="E20" s="5" t="s">
        <v>11</v>
      </c>
      <c r="F20" s="5" t="s">
        <v>11</v>
      </c>
      <c r="G20" s="5"/>
      <c r="H20" s="5" t="s">
        <v>11</v>
      </c>
      <c r="I20" s="5"/>
      <c r="J20" s="5" t="s">
        <v>11</v>
      </c>
      <c r="K20" s="5"/>
      <c r="L20" s="5" t="s">
        <v>11</v>
      </c>
      <c r="M20" s="5"/>
      <c r="N20" s="5" t="s">
        <v>11</v>
      </c>
    </row>
    <row r="21" spans="1:14" ht="30" x14ac:dyDescent="0.2">
      <c r="A21" s="10" t="s">
        <v>22</v>
      </c>
      <c r="B21" s="5" t="s">
        <v>11</v>
      </c>
      <c r="C21" s="5" t="s">
        <v>11</v>
      </c>
      <c r="D21" s="5" t="s">
        <v>11</v>
      </c>
      <c r="E21" s="5" t="s">
        <v>11</v>
      </c>
      <c r="F21" s="5" t="s">
        <v>11</v>
      </c>
      <c r="G21" s="5"/>
      <c r="H21" s="5" t="s">
        <v>11</v>
      </c>
      <c r="I21" s="5"/>
      <c r="J21" s="5" t="s">
        <v>11</v>
      </c>
      <c r="K21" s="5"/>
      <c r="L21" s="5" t="s">
        <v>11</v>
      </c>
      <c r="M21" s="5"/>
      <c r="N21" s="5" t="s">
        <v>11</v>
      </c>
    </row>
    <row r="22" spans="1:14" x14ac:dyDescent="0.2">
      <c r="A22" s="10" t="s">
        <v>7</v>
      </c>
      <c r="B22" s="5" t="s">
        <v>11</v>
      </c>
      <c r="C22" s="5" t="s">
        <v>11</v>
      </c>
      <c r="D22" s="5" t="s">
        <v>11</v>
      </c>
      <c r="E22" s="5" t="s">
        <v>11</v>
      </c>
      <c r="F22" s="5" t="s">
        <v>11</v>
      </c>
      <c r="G22" s="5"/>
      <c r="H22" s="5" t="s">
        <v>11</v>
      </c>
      <c r="I22" s="5"/>
      <c r="J22" s="5" t="s">
        <v>11</v>
      </c>
      <c r="K22" s="5"/>
      <c r="L22" s="5" t="s">
        <v>11</v>
      </c>
      <c r="M22" s="5"/>
      <c r="N22" s="5" t="s">
        <v>11</v>
      </c>
    </row>
    <row r="23" spans="1:14" ht="45" x14ac:dyDescent="0.2">
      <c r="A23" s="10" t="s">
        <v>17</v>
      </c>
      <c r="B23" s="5" t="s">
        <v>11</v>
      </c>
      <c r="C23" s="5" t="s">
        <v>11</v>
      </c>
      <c r="D23" s="5" t="s">
        <v>11</v>
      </c>
      <c r="E23" s="5" t="s">
        <v>11</v>
      </c>
      <c r="F23" s="5" t="s">
        <v>11</v>
      </c>
      <c r="G23" s="5"/>
      <c r="H23" s="5" t="s">
        <v>11</v>
      </c>
      <c r="I23" s="5"/>
      <c r="J23" s="5" t="s">
        <v>11</v>
      </c>
      <c r="K23" s="5"/>
      <c r="L23" s="5" t="s">
        <v>11</v>
      </c>
      <c r="M23" s="5"/>
      <c r="N23" s="5" t="s">
        <v>11</v>
      </c>
    </row>
    <row r="24" spans="1:14" ht="45" x14ac:dyDescent="0.2">
      <c r="A24" s="10" t="s">
        <v>21</v>
      </c>
      <c r="B24" s="5" t="s">
        <v>11</v>
      </c>
      <c r="C24" s="5" t="s">
        <v>11</v>
      </c>
      <c r="D24" s="5" t="s">
        <v>11</v>
      </c>
      <c r="E24" s="5" t="s">
        <v>11</v>
      </c>
      <c r="F24" s="5" t="s">
        <v>11</v>
      </c>
      <c r="G24" s="5"/>
      <c r="H24" s="5" t="s">
        <v>11</v>
      </c>
      <c r="I24" s="5"/>
      <c r="J24" s="5" t="s">
        <v>11</v>
      </c>
      <c r="K24" s="5"/>
      <c r="L24" s="5" t="s">
        <v>11</v>
      </c>
      <c r="M24" s="5"/>
      <c r="N24" s="5" t="s">
        <v>11</v>
      </c>
    </row>
    <row r="25" spans="1:14" x14ac:dyDescent="0.2">
      <c r="A25" s="10" t="s">
        <v>23</v>
      </c>
      <c r="B25" s="5" t="s">
        <v>11</v>
      </c>
      <c r="C25" s="5" t="s">
        <v>11</v>
      </c>
      <c r="D25" s="5" t="s">
        <v>11</v>
      </c>
      <c r="E25" s="5" t="s">
        <v>11</v>
      </c>
      <c r="F25" s="5" t="s">
        <v>11</v>
      </c>
      <c r="G25" s="5"/>
      <c r="H25" s="5" t="s">
        <v>11</v>
      </c>
      <c r="I25" s="5"/>
      <c r="J25" s="5" t="s">
        <v>11</v>
      </c>
      <c r="K25" s="5"/>
      <c r="L25" s="5" t="s">
        <v>11</v>
      </c>
      <c r="M25" s="5"/>
      <c r="N25" s="5" t="s">
        <v>11</v>
      </c>
    </row>
    <row r="26" spans="1:14" x14ac:dyDescent="0.2">
      <c r="A26" s="10" t="s">
        <v>23</v>
      </c>
      <c r="B26" s="5" t="s">
        <v>11</v>
      </c>
      <c r="C26" s="5" t="s">
        <v>11</v>
      </c>
      <c r="D26" s="5" t="s">
        <v>11</v>
      </c>
      <c r="E26" s="5" t="s">
        <v>11</v>
      </c>
      <c r="F26" s="5" t="s">
        <v>11</v>
      </c>
      <c r="G26" s="5"/>
      <c r="H26" s="5" t="s">
        <v>11</v>
      </c>
      <c r="I26" s="5"/>
      <c r="J26" s="5" t="s">
        <v>11</v>
      </c>
      <c r="K26" s="5"/>
      <c r="L26" s="5" t="s">
        <v>11</v>
      </c>
      <c r="M26" s="5"/>
      <c r="N26" s="5" t="s">
        <v>11</v>
      </c>
    </row>
    <row r="27" spans="1:14" x14ac:dyDescent="0.2">
      <c r="A27" s="10" t="s">
        <v>23</v>
      </c>
      <c r="B27" s="5" t="s">
        <v>11</v>
      </c>
      <c r="C27" s="5" t="s">
        <v>11</v>
      </c>
      <c r="D27" s="5" t="s">
        <v>11</v>
      </c>
      <c r="E27" s="5" t="s">
        <v>11</v>
      </c>
      <c r="F27" s="5" t="s">
        <v>11</v>
      </c>
      <c r="G27" s="5"/>
      <c r="H27" s="5" t="s">
        <v>11</v>
      </c>
      <c r="I27" s="5"/>
      <c r="J27" s="5" t="s">
        <v>11</v>
      </c>
      <c r="K27" s="5"/>
      <c r="L27" s="5" t="s">
        <v>11</v>
      </c>
      <c r="M27" s="5"/>
      <c r="N27" s="5" t="s">
        <v>11</v>
      </c>
    </row>
    <row r="28" spans="1:14" x14ac:dyDescent="0.2">
      <c r="A28" s="4" t="s">
        <v>19</v>
      </c>
      <c r="B28" s="5"/>
      <c r="C28" s="5"/>
      <c r="D28" s="21">
        <f t="shared" ref="D28:D29" si="11">IF(B28=0,0,C28/B28)</f>
        <v>0</v>
      </c>
      <c r="E28" s="5"/>
      <c r="F28" s="21">
        <f>IF(C28=0,0,E28/C28)</f>
        <v>0</v>
      </c>
      <c r="G28" s="5" t="s">
        <v>11</v>
      </c>
      <c r="H28" s="5" t="s">
        <v>11</v>
      </c>
      <c r="I28" s="5" t="s">
        <v>11</v>
      </c>
      <c r="J28" s="5" t="s">
        <v>11</v>
      </c>
      <c r="K28" s="5" t="s">
        <v>11</v>
      </c>
      <c r="L28" s="5" t="s">
        <v>11</v>
      </c>
      <c r="M28" s="5" t="s">
        <v>11</v>
      </c>
      <c r="N28" s="5" t="s">
        <v>11</v>
      </c>
    </row>
    <row r="29" spans="1:14" x14ac:dyDescent="0.2">
      <c r="A29" s="23" t="s">
        <v>18</v>
      </c>
      <c r="B29" s="24"/>
      <c r="C29" s="24"/>
      <c r="D29" s="25">
        <f t="shared" si="11"/>
        <v>0</v>
      </c>
      <c r="E29" s="24"/>
      <c r="F29" s="25">
        <f t="shared" ref="F29:N29" si="12">IF(C29=0,0,E29/C29)</f>
        <v>0</v>
      </c>
      <c r="G29" s="24">
        <f>ROUND(G17+G18,0)</f>
        <v>0</v>
      </c>
      <c r="H29" s="25">
        <f t="shared" si="12"/>
        <v>0</v>
      </c>
      <c r="I29" s="24">
        <f t="shared" ref="I29:M29" si="13">ROUND(I17+I18,0)</f>
        <v>0</v>
      </c>
      <c r="J29" s="25">
        <f t="shared" si="12"/>
        <v>0</v>
      </c>
      <c r="K29" s="24">
        <f t="shared" si="13"/>
        <v>0</v>
      </c>
      <c r="L29" s="25">
        <f t="shared" si="12"/>
        <v>0</v>
      </c>
      <c r="M29" s="24">
        <f t="shared" si="13"/>
        <v>0</v>
      </c>
      <c r="N29" s="25">
        <f t="shared" si="12"/>
        <v>0</v>
      </c>
    </row>
    <row r="32" spans="1:14" x14ac:dyDescent="0.2">
      <c r="G32" s="22"/>
      <c r="I32" s="22"/>
      <c r="K32" s="22"/>
      <c r="M32" s="22"/>
    </row>
    <row r="33" spans="7:13" x14ac:dyDescent="0.2">
      <c r="G33" s="22"/>
      <c r="I33" s="22"/>
      <c r="K33" s="22"/>
      <c r="M33" s="22"/>
    </row>
  </sheetData>
  <mergeCells count="3">
    <mergeCell ref="M2:N2"/>
    <mergeCell ref="A3:N3"/>
    <mergeCell ref="A1:N1"/>
  </mergeCells>
  <printOptions horizontalCentered="1"/>
  <pageMargins left="0" right="0" top="0.31496062992125984" bottom="0" header="0" footer="0"/>
  <pageSetup paperSize="9" scale="6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zoomScaleNormal="100" zoomScaleSheetLayoutView="80" workbookViewId="0">
      <selection activeCell="A2" sqref="A2"/>
    </sheetView>
  </sheetViews>
  <sheetFormatPr defaultRowHeight="15.75" x14ac:dyDescent="0.2"/>
  <cols>
    <col min="1" max="1" width="40" style="152" customWidth="1"/>
    <col min="2" max="2" width="14.42578125" style="176" customWidth="1"/>
    <col min="3" max="3" width="14.5703125" style="176" customWidth="1"/>
    <col min="4" max="4" width="10.7109375" style="176" customWidth="1"/>
    <col min="5" max="5" width="14.42578125" style="163" customWidth="1"/>
    <col min="6" max="6" width="10.7109375" style="163" customWidth="1"/>
    <col min="7" max="7" width="13.28515625" style="163" customWidth="1"/>
    <col min="8" max="8" width="10.7109375" style="163" customWidth="1"/>
    <col min="9" max="9" width="14.85546875" style="163" customWidth="1"/>
    <col min="10" max="10" width="10.7109375" style="163" customWidth="1"/>
    <col min="11" max="11" width="15.85546875" style="151" customWidth="1"/>
    <col min="12" max="12" width="10.7109375" style="151" customWidth="1"/>
    <col min="13" max="16384" width="9.140625" style="163"/>
  </cols>
  <sheetData>
    <row r="1" spans="1:12" s="151" customFormat="1" x14ac:dyDescent="0.2">
      <c r="A1" s="612">
        <v>96</v>
      </c>
      <c r="B1" s="612"/>
      <c r="C1" s="612"/>
      <c r="D1" s="612"/>
      <c r="E1" s="612"/>
      <c r="F1" s="612"/>
      <c r="G1" s="612"/>
      <c r="H1" s="612"/>
      <c r="I1" s="612"/>
      <c r="J1" s="612"/>
      <c r="K1" s="612"/>
      <c r="L1" s="612"/>
    </row>
    <row r="2" spans="1:12" s="151" customFormat="1" ht="34.5" customHeight="1" x14ac:dyDescent="0.2">
      <c r="A2" s="152"/>
      <c r="B2" s="176"/>
      <c r="C2" s="176"/>
      <c r="D2" s="176"/>
      <c r="E2" s="163"/>
      <c r="F2" s="163"/>
      <c r="G2" s="163"/>
      <c r="H2" s="163"/>
      <c r="I2" s="177"/>
      <c r="J2" s="177"/>
      <c r="K2" s="614" t="s">
        <v>125</v>
      </c>
      <c r="L2" s="614"/>
    </row>
    <row r="3" spans="1:12" s="151" customFormat="1" ht="40.5" customHeight="1" x14ac:dyDescent="0.2">
      <c r="A3" s="153" t="s">
        <v>126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</row>
    <row r="4" spans="1:12" s="151" customFormat="1" x14ac:dyDescent="0.2">
      <c r="A4" s="139"/>
      <c r="B4" s="139"/>
      <c r="C4" s="139"/>
      <c r="D4" s="139"/>
      <c r="E4" s="163"/>
      <c r="F4" s="163"/>
      <c r="G4" s="163"/>
      <c r="H4" s="163"/>
      <c r="I4" s="163"/>
      <c r="J4" s="163"/>
      <c r="L4" s="140" t="s">
        <v>0</v>
      </c>
    </row>
    <row r="5" spans="1:12" s="151" customFormat="1" ht="42.75" x14ac:dyDescent="0.2">
      <c r="A5" s="141" t="s">
        <v>1</v>
      </c>
      <c r="B5" s="154" t="s">
        <v>25</v>
      </c>
      <c r="C5" s="154" t="s">
        <v>26</v>
      </c>
      <c r="D5" s="154" t="s">
        <v>20</v>
      </c>
      <c r="E5" s="154" t="s">
        <v>27</v>
      </c>
      <c r="F5" s="154" t="s">
        <v>20</v>
      </c>
      <c r="G5" s="154" t="s">
        <v>28</v>
      </c>
      <c r="H5" s="154" t="s">
        <v>20</v>
      </c>
      <c r="I5" s="154" t="s">
        <v>29</v>
      </c>
      <c r="J5" s="154" t="s">
        <v>20</v>
      </c>
      <c r="K5" s="154" t="s">
        <v>30</v>
      </c>
      <c r="L5" s="154" t="s">
        <v>20</v>
      </c>
    </row>
    <row r="6" spans="1:12" s="151" customFormat="1" x14ac:dyDescent="0.2">
      <c r="A6" s="155" t="s">
        <v>118</v>
      </c>
      <c r="B6" s="156"/>
      <c r="C6" s="156"/>
      <c r="D6" s="157">
        <f>IF(B6=0,0,C6/B6)</f>
        <v>0</v>
      </c>
      <c r="E6" s="156">
        <f>C6*E8</f>
        <v>0</v>
      </c>
      <c r="F6" s="157">
        <f>IF(C6=0,0,E6/C6)</f>
        <v>0</v>
      </c>
      <c r="G6" s="156">
        <f>E6*G8</f>
        <v>0</v>
      </c>
      <c r="H6" s="157">
        <f>IF(E6=0,0,G6/E6)</f>
        <v>0</v>
      </c>
      <c r="I6" s="156">
        <f>G6*I8</f>
        <v>0</v>
      </c>
      <c r="J6" s="157">
        <f>IF(G6=0,0,I6/G6)</f>
        <v>0</v>
      </c>
      <c r="K6" s="156">
        <f>I6*K8</f>
        <v>0</v>
      </c>
      <c r="L6" s="157">
        <f>IF(I6=0,0,K6/I6)</f>
        <v>0</v>
      </c>
    </row>
    <row r="7" spans="1:12" s="151" customFormat="1" x14ac:dyDescent="0.2">
      <c r="A7" s="155" t="s">
        <v>119</v>
      </c>
      <c r="B7" s="156"/>
      <c r="C7" s="156"/>
      <c r="D7" s="157">
        <f>IF(B7=0,0,C7/B7)</f>
        <v>0</v>
      </c>
      <c r="E7" s="156">
        <f>C7*E8</f>
        <v>0</v>
      </c>
      <c r="F7" s="157">
        <f>IF(C7=0,0,E7/C7)</f>
        <v>0</v>
      </c>
      <c r="G7" s="156">
        <f>E7*G8</f>
        <v>0</v>
      </c>
      <c r="H7" s="157">
        <f>IF(E7=0,0,G7/E7)</f>
        <v>0</v>
      </c>
      <c r="I7" s="156">
        <f>G7*I8</f>
        <v>0</v>
      </c>
      <c r="J7" s="157">
        <f>IF(G7=0,0,I7/G7)</f>
        <v>0</v>
      </c>
      <c r="K7" s="156">
        <f t="shared" ref="K7" si="0">I7*K8</f>
        <v>0</v>
      </c>
      <c r="L7" s="157">
        <f>IF(I7=0,0,K7/I7)</f>
        <v>0</v>
      </c>
    </row>
    <row r="8" spans="1:12" s="151" customFormat="1" x14ac:dyDescent="0.2">
      <c r="A8" s="158" t="s">
        <v>120</v>
      </c>
      <c r="B8" s="159" t="s">
        <v>11</v>
      </c>
      <c r="C8" s="159" t="s">
        <v>11</v>
      </c>
      <c r="D8" s="159" t="s">
        <v>11</v>
      </c>
      <c r="E8" s="160">
        <f>'182 1 03 02021'!E8</f>
        <v>0</v>
      </c>
      <c r="F8" s="159" t="s">
        <v>11</v>
      </c>
      <c r="G8" s="160">
        <f>'182 1 03 02021'!G8</f>
        <v>0</v>
      </c>
      <c r="H8" s="159" t="s">
        <v>11</v>
      </c>
      <c r="I8" s="160">
        <f>'182 1 03 02021'!I8</f>
        <v>0</v>
      </c>
      <c r="J8" s="159" t="s">
        <v>11</v>
      </c>
      <c r="K8" s="160">
        <f>'182 1 03 02021'!K8</f>
        <v>0</v>
      </c>
      <c r="L8" s="159" t="s">
        <v>11</v>
      </c>
    </row>
    <row r="9" spans="1:12" s="151" customFormat="1" x14ac:dyDescent="0.2">
      <c r="A9" s="161" t="s">
        <v>121</v>
      </c>
      <c r="B9" s="17">
        <f>IF(B19=0,0,B20/B19)</f>
        <v>0</v>
      </c>
      <c r="C9" s="17">
        <f>IF(C19=0,0,C20/C19)</f>
        <v>0</v>
      </c>
      <c r="D9" s="162" t="s">
        <v>11</v>
      </c>
      <c r="E9" s="17">
        <f>IF(AVERAGE(B9:C9)&gt;1,1,AVERAGE(B9:C9))</f>
        <v>0</v>
      </c>
      <c r="F9" s="162" t="s">
        <v>11</v>
      </c>
      <c r="G9" s="17">
        <f>E9</f>
        <v>0</v>
      </c>
      <c r="H9" s="162" t="s">
        <v>11</v>
      </c>
      <c r="I9" s="17">
        <f>G9</f>
        <v>0</v>
      </c>
      <c r="J9" s="162" t="s">
        <v>11</v>
      </c>
      <c r="K9" s="17">
        <f t="shared" ref="K9" si="1">I9</f>
        <v>0</v>
      </c>
      <c r="L9" s="162" t="s">
        <v>11</v>
      </c>
    </row>
    <row r="10" spans="1:12" s="151" customFormat="1" ht="30" x14ac:dyDescent="0.2">
      <c r="A10" s="155" t="s">
        <v>122</v>
      </c>
      <c r="B10" s="156"/>
      <c r="C10" s="156"/>
      <c r="D10" s="157">
        <f>IF(B10=0,0,C10/B10)</f>
        <v>0</v>
      </c>
      <c r="E10" s="156"/>
      <c r="F10" s="157">
        <f>IF(C10=0,0,E10/C10)</f>
        <v>0</v>
      </c>
      <c r="G10" s="156">
        <f>E10*G8</f>
        <v>0</v>
      </c>
      <c r="H10" s="157">
        <f>IF(E10=0,0,G10/E10)</f>
        <v>0</v>
      </c>
      <c r="I10" s="156">
        <f>G10*I8</f>
        <v>0</v>
      </c>
      <c r="J10" s="157">
        <f>IF(G10=0,0,I10/G10)</f>
        <v>0</v>
      </c>
      <c r="K10" s="156">
        <f>I10*K8</f>
        <v>0</v>
      </c>
      <c r="L10" s="157">
        <f>IF(I10=0,0,K10/I10)</f>
        <v>0</v>
      </c>
    </row>
    <row r="11" spans="1:12" s="151" customFormat="1" ht="30" x14ac:dyDescent="0.2">
      <c r="A11" s="164" t="s">
        <v>123</v>
      </c>
      <c r="B11" s="162" t="s">
        <v>11</v>
      </c>
      <c r="C11" s="162" t="s">
        <v>11</v>
      </c>
      <c r="D11" s="162" t="s">
        <v>11</v>
      </c>
      <c r="E11" s="156">
        <f>(((E6*Ставки!E$7)/1000)-E7)*E9</f>
        <v>0</v>
      </c>
      <c r="F11" s="162" t="s">
        <v>11</v>
      </c>
      <c r="G11" s="156">
        <f>(((G6*Ставки!F$7)/1000)-G7)*G9</f>
        <v>0</v>
      </c>
      <c r="H11" s="162" t="s">
        <v>11</v>
      </c>
      <c r="I11" s="156">
        <f>(((I6*Ставки!G$7)/1000)-I7)*I9</f>
        <v>0</v>
      </c>
      <c r="J11" s="162" t="s">
        <v>11</v>
      </c>
      <c r="K11" s="156">
        <f>(((K6*Ставки!H$7)/1000)-K7)*K9</f>
        <v>0</v>
      </c>
      <c r="L11" s="162" t="s">
        <v>11</v>
      </c>
    </row>
    <row r="12" spans="1:12" s="151" customFormat="1" ht="28.5" x14ac:dyDescent="0.2">
      <c r="A12" s="165" t="s">
        <v>6</v>
      </c>
      <c r="B12" s="162" t="s">
        <v>11</v>
      </c>
      <c r="C12" s="162" t="s">
        <v>11</v>
      </c>
      <c r="D12" s="162" t="s">
        <v>11</v>
      </c>
      <c r="E12" s="141">
        <f>E13+E14+E15+E16+E17+E18</f>
        <v>0</v>
      </c>
      <c r="F12" s="162" t="s">
        <v>11</v>
      </c>
      <c r="G12" s="141">
        <f t="shared" ref="G12:K12" si="2">G13+G14+G15+G16+G17+G18</f>
        <v>0</v>
      </c>
      <c r="H12" s="162" t="s">
        <v>11</v>
      </c>
      <c r="I12" s="141">
        <f t="shared" si="2"/>
        <v>0</v>
      </c>
      <c r="J12" s="162" t="s">
        <v>11</v>
      </c>
      <c r="K12" s="141">
        <f t="shared" si="2"/>
        <v>0</v>
      </c>
      <c r="L12" s="162" t="s">
        <v>11</v>
      </c>
    </row>
    <row r="13" spans="1:12" s="151" customFormat="1" ht="30" x14ac:dyDescent="0.2">
      <c r="A13" s="166" t="s">
        <v>8</v>
      </c>
      <c r="B13" s="162" t="s">
        <v>11</v>
      </c>
      <c r="C13" s="162" t="s">
        <v>11</v>
      </c>
      <c r="D13" s="162" t="s">
        <v>11</v>
      </c>
      <c r="E13" s="141"/>
      <c r="F13" s="162" t="s">
        <v>11</v>
      </c>
      <c r="G13" s="141"/>
      <c r="H13" s="162" t="s">
        <v>11</v>
      </c>
      <c r="I13" s="141"/>
      <c r="J13" s="162" t="s">
        <v>11</v>
      </c>
      <c r="K13" s="141"/>
      <c r="L13" s="162" t="s">
        <v>11</v>
      </c>
    </row>
    <row r="14" spans="1:12" s="151" customFormat="1" ht="30" x14ac:dyDescent="0.2">
      <c r="A14" s="166" t="s">
        <v>9</v>
      </c>
      <c r="B14" s="162" t="s">
        <v>11</v>
      </c>
      <c r="C14" s="162" t="s">
        <v>11</v>
      </c>
      <c r="D14" s="162" t="s">
        <v>11</v>
      </c>
      <c r="E14" s="141"/>
      <c r="F14" s="162" t="s">
        <v>11</v>
      </c>
      <c r="G14" s="141"/>
      <c r="H14" s="162" t="s">
        <v>11</v>
      </c>
      <c r="I14" s="141"/>
      <c r="J14" s="162" t="s">
        <v>11</v>
      </c>
      <c r="K14" s="141"/>
      <c r="L14" s="162" t="s">
        <v>11</v>
      </c>
    </row>
    <row r="15" spans="1:12" s="151" customFormat="1" x14ac:dyDescent="0.2">
      <c r="A15" s="166" t="s">
        <v>124</v>
      </c>
      <c r="B15" s="162" t="s">
        <v>11</v>
      </c>
      <c r="C15" s="162" t="s">
        <v>11</v>
      </c>
      <c r="D15" s="162" t="s">
        <v>11</v>
      </c>
      <c r="E15" s="141"/>
      <c r="F15" s="162" t="s">
        <v>11</v>
      </c>
      <c r="G15" s="141"/>
      <c r="H15" s="162" t="s">
        <v>11</v>
      </c>
      <c r="I15" s="141"/>
      <c r="J15" s="162" t="s">
        <v>11</v>
      </c>
      <c r="K15" s="141"/>
      <c r="L15" s="162" t="s">
        <v>11</v>
      </c>
    </row>
    <row r="16" spans="1:12" s="151" customFormat="1" x14ac:dyDescent="0.2">
      <c r="A16" s="167" t="s">
        <v>7</v>
      </c>
      <c r="B16" s="162" t="s">
        <v>11</v>
      </c>
      <c r="C16" s="162" t="s">
        <v>11</v>
      </c>
      <c r="D16" s="162" t="s">
        <v>11</v>
      </c>
      <c r="E16" s="141"/>
      <c r="F16" s="162" t="s">
        <v>11</v>
      </c>
      <c r="G16" s="141"/>
      <c r="H16" s="162" t="s">
        <v>11</v>
      </c>
      <c r="I16" s="141"/>
      <c r="J16" s="162" t="s">
        <v>11</v>
      </c>
      <c r="K16" s="141"/>
      <c r="L16" s="162" t="s">
        <v>11</v>
      </c>
    </row>
    <row r="17" spans="1:12" s="151" customFormat="1" x14ac:dyDescent="0.2">
      <c r="A17" s="167" t="s">
        <v>78</v>
      </c>
      <c r="B17" s="162" t="s">
        <v>11</v>
      </c>
      <c r="C17" s="162" t="s">
        <v>11</v>
      </c>
      <c r="D17" s="162" t="s">
        <v>11</v>
      </c>
      <c r="E17" s="141"/>
      <c r="F17" s="162" t="s">
        <v>11</v>
      </c>
      <c r="G17" s="141"/>
      <c r="H17" s="162" t="s">
        <v>11</v>
      </c>
      <c r="I17" s="141"/>
      <c r="J17" s="162" t="s">
        <v>11</v>
      </c>
      <c r="K17" s="141"/>
      <c r="L17" s="162" t="s">
        <v>11</v>
      </c>
    </row>
    <row r="18" spans="1:12" s="151" customFormat="1" ht="45" x14ac:dyDescent="0.2">
      <c r="A18" s="167" t="s">
        <v>21</v>
      </c>
      <c r="B18" s="162" t="s">
        <v>11</v>
      </c>
      <c r="C18" s="162" t="s">
        <v>11</v>
      </c>
      <c r="D18" s="162" t="s">
        <v>11</v>
      </c>
      <c r="E18" s="141"/>
      <c r="F18" s="162" t="s">
        <v>11</v>
      </c>
      <c r="G18" s="141"/>
      <c r="H18" s="162" t="s">
        <v>11</v>
      </c>
      <c r="I18" s="141"/>
      <c r="J18" s="162" t="s">
        <v>11</v>
      </c>
      <c r="K18" s="141"/>
      <c r="L18" s="162" t="s">
        <v>11</v>
      </c>
    </row>
    <row r="19" spans="1:12" s="151" customFormat="1" x14ac:dyDescent="0.2">
      <c r="A19" s="155" t="s">
        <v>19</v>
      </c>
      <c r="B19" s="141"/>
      <c r="C19" s="141"/>
      <c r="D19" s="169">
        <f>IF(B19=0,0,C19/B19)</f>
        <v>0</v>
      </c>
      <c r="E19" s="162" t="s">
        <v>11</v>
      </c>
      <c r="F19" s="162" t="s">
        <v>11</v>
      </c>
      <c r="G19" s="162" t="s">
        <v>11</v>
      </c>
      <c r="H19" s="162" t="s">
        <v>11</v>
      </c>
      <c r="I19" s="162" t="s">
        <v>11</v>
      </c>
      <c r="J19" s="162" t="s">
        <v>11</v>
      </c>
      <c r="K19" s="162" t="s">
        <v>11</v>
      </c>
      <c r="L19" s="162" t="s">
        <v>11</v>
      </c>
    </row>
    <row r="20" spans="1:12" s="151" customFormat="1" x14ac:dyDescent="0.2">
      <c r="A20" s="170" t="s">
        <v>18</v>
      </c>
      <c r="B20" s="171"/>
      <c r="C20" s="171"/>
      <c r="D20" s="172">
        <f>IF(B20=0,0,C20/B20)</f>
        <v>0</v>
      </c>
      <c r="E20" s="173">
        <f>ROUND(E11+E12-G10+E10,0)</f>
        <v>0</v>
      </c>
      <c r="F20" s="174">
        <f t="shared" ref="F20" si="3">IF(C20=0,0,E20/C20)</f>
        <v>0</v>
      </c>
      <c r="G20" s="173">
        <f>ROUND(G11+G12-I10+G10,0)</f>
        <v>0</v>
      </c>
      <c r="H20" s="174">
        <f t="shared" ref="H20:L20" si="4">IF(E20=0,0,G20/E20)</f>
        <v>0</v>
      </c>
      <c r="I20" s="173">
        <f>ROUND(I11+I12-K10+I10,0)</f>
        <v>0</v>
      </c>
      <c r="J20" s="174">
        <f t="shared" si="4"/>
        <v>0</v>
      </c>
      <c r="K20" s="173">
        <f>ROUND(K11+K12-K10*K8+K10,0)</f>
        <v>0</v>
      </c>
      <c r="L20" s="174">
        <f t="shared" si="4"/>
        <v>0</v>
      </c>
    </row>
  </sheetData>
  <mergeCells count="2">
    <mergeCell ref="A1:L1"/>
    <mergeCell ref="K2:L2"/>
  </mergeCells>
  <printOptions horizontalCentered="1"/>
  <pageMargins left="0" right="0" top="0.31496062992125984" bottom="0" header="0" footer="0"/>
  <pageSetup paperSize="9" scale="81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Normal="100" workbookViewId="0">
      <selection activeCell="A2" sqref="A2"/>
    </sheetView>
  </sheetViews>
  <sheetFormatPr defaultRowHeight="15.75" x14ac:dyDescent="0.2"/>
  <cols>
    <col min="1" max="1" width="42.42578125" style="152" customWidth="1"/>
    <col min="2" max="2" width="14.42578125" style="176" customWidth="1"/>
    <col min="3" max="3" width="14.5703125" style="176" customWidth="1"/>
    <col min="4" max="4" width="10.7109375" style="176" customWidth="1"/>
    <col min="5" max="5" width="14.42578125" style="163" customWidth="1"/>
    <col min="6" max="6" width="10.7109375" style="163" customWidth="1"/>
    <col min="7" max="7" width="13.28515625" style="163" customWidth="1"/>
    <col min="8" max="8" width="10.7109375" style="163" customWidth="1"/>
    <col min="9" max="9" width="14.85546875" style="163" customWidth="1"/>
    <col min="10" max="10" width="10.7109375" style="163" customWidth="1"/>
    <col min="11" max="11" width="15.85546875" style="151" customWidth="1"/>
    <col min="12" max="12" width="10.7109375" style="151" customWidth="1"/>
    <col min="13" max="16384" width="9.140625" style="163"/>
  </cols>
  <sheetData>
    <row r="1" spans="1:12" s="151" customFormat="1" x14ac:dyDescent="0.2">
      <c r="A1" s="612">
        <v>97</v>
      </c>
      <c r="B1" s="612"/>
      <c r="C1" s="612"/>
      <c r="D1" s="612"/>
      <c r="E1" s="612"/>
      <c r="F1" s="612"/>
      <c r="G1" s="612"/>
      <c r="H1" s="612"/>
      <c r="I1" s="612"/>
      <c r="J1" s="612"/>
      <c r="K1" s="612"/>
      <c r="L1" s="612"/>
    </row>
    <row r="2" spans="1:12" s="151" customFormat="1" ht="34.5" customHeight="1" x14ac:dyDescent="0.2">
      <c r="A2" s="152"/>
      <c r="B2" s="176"/>
      <c r="C2" s="176"/>
      <c r="D2" s="176"/>
      <c r="E2" s="163"/>
      <c r="F2" s="163"/>
      <c r="G2" s="163"/>
      <c r="H2" s="163"/>
      <c r="I2" s="177"/>
      <c r="J2" s="177"/>
      <c r="K2" s="614" t="s">
        <v>127</v>
      </c>
      <c r="L2" s="614"/>
    </row>
    <row r="3" spans="1:12" s="151" customFormat="1" ht="89.25" customHeight="1" x14ac:dyDescent="0.2">
      <c r="A3" s="153" t="s">
        <v>128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</row>
    <row r="4" spans="1:12" s="151" customFormat="1" x14ac:dyDescent="0.2">
      <c r="A4" s="139"/>
      <c r="B4" s="139"/>
      <c r="C4" s="139"/>
      <c r="D4" s="139"/>
      <c r="E4" s="163"/>
      <c r="F4" s="163"/>
      <c r="G4" s="163"/>
      <c r="H4" s="163"/>
      <c r="I4" s="163"/>
      <c r="J4" s="163"/>
      <c r="L4" s="140" t="s">
        <v>0</v>
      </c>
    </row>
    <row r="5" spans="1:12" s="151" customFormat="1" ht="42.75" x14ac:dyDescent="0.2">
      <c r="A5" s="141" t="s">
        <v>1</v>
      </c>
      <c r="B5" s="154" t="s">
        <v>25</v>
      </c>
      <c r="C5" s="154" t="s">
        <v>26</v>
      </c>
      <c r="D5" s="154" t="s">
        <v>20</v>
      </c>
      <c r="E5" s="154" t="s">
        <v>27</v>
      </c>
      <c r="F5" s="154" t="s">
        <v>20</v>
      </c>
      <c r="G5" s="154" t="s">
        <v>28</v>
      </c>
      <c r="H5" s="154" t="s">
        <v>20</v>
      </c>
      <c r="I5" s="154" t="s">
        <v>29</v>
      </c>
      <c r="J5" s="154" t="s">
        <v>20</v>
      </c>
      <c r="K5" s="154" t="s">
        <v>30</v>
      </c>
      <c r="L5" s="154" t="s">
        <v>20</v>
      </c>
    </row>
    <row r="6" spans="1:12" s="151" customFormat="1" x14ac:dyDescent="0.2">
      <c r="A6" s="155" t="s">
        <v>118</v>
      </c>
      <c r="B6" s="156">
        <f>B7+B8</f>
        <v>0</v>
      </c>
      <c r="C6" s="156">
        <f>C7+C8</f>
        <v>0</v>
      </c>
      <c r="D6" s="157">
        <f t="shared" ref="D6:D14" si="0">IF(B6=0,0,C6/B6)</f>
        <v>0</v>
      </c>
      <c r="E6" s="156">
        <f>E7+E8</f>
        <v>0</v>
      </c>
      <c r="F6" s="157">
        <f t="shared" ref="F6:F14" si="1">IF(C6=0,0,E6/C6)</f>
        <v>0</v>
      </c>
      <c r="G6" s="156">
        <f>G7+G8</f>
        <v>0</v>
      </c>
      <c r="H6" s="157">
        <f t="shared" ref="H6:H14" si="2">IF(E6=0,0,G6/E6)</f>
        <v>0</v>
      </c>
      <c r="I6" s="156">
        <f>I7+I8</f>
        <v>0</v>
      </c>
      <c r="J6" s="157">
        <f t="shared" ref="J6:J14" si="3">IF(G6=0,0,I6/G6)</f>
        <v>0</v>
      </c>
      <c r="K6" s="156">
        <f>K7+K8</f>
        <v>0</v>
      </c>
      <c r="L6" s="157">
        <f t="shared" ref="L6:L14" si="4">IF(I6=0,0,K6/I6)</f>
        <v>0</v>
      </c>
    </row>
    <row r="7" spans="1:12" s="151" customFormat="1" x14ac:dyDescent="0.2">
      <c r="A7" s="178" t="s">
        <v>129</v>
      </c>
      <c r="B7" s="156"/>
      <c r="C7" s="156"/>
      <c r="D7" s="157">
        <f t="shared" si="0"/>
        <v>0</v>
      </c>
      <c r="E7" s="156">
        <f>C7*E$15</f>
        <v>0</v>
      </c>
      <c r="F7" s="157">
        <f t="shared" si="1"/>
        <v>0</v>
      </c>
      <c r="G7" s="156">
        <f>E7*G$15</f>
        <v>0</v>
      </c>
      <c r="H7" s="157">
        <f t="shared" si="2"/>
        <v>0</v>
      </c>
      <c r="I7" s="156">
        <f>G7*I$15</f>
        <v>0</v>
      </c>
      <c r="J7" s="157">
        <f t="shared" si="3"/>
        <v>0</v>
      </c>
      <c r="K7" s="156">
        <f>I7*K$15</f>
        <v>0</v>
      </c>
      <c r="L7" s="157">
        <f t="shared" si="4"/>
        <v>0</v>
      </c>
    </row>
    <row r="8" spans="1:12" s="151" customFormat="1" ht="30" x14ac:dyDescent="0.2">
      <c r="A8" s="178" t="s">
        <v>130</v>
      </c>
      <c r="B8" s="156"/>
      <c r="C8" s="156"/>
      <c r="D8" s="157">
        <f t="shared" si="0"/>
        <v>0</v>
      </c>
      <c r="E8" s="156">
        <f t="shared" ref="E8:K8" si="5">C8*E$15</f>
        <v>0</v>
      </c>
      <c r="F8" s="157">
        <f t="shared" si="1"/>
        <v>0</v>
      </c>
      <c r="G8" s="156">
        <f t="shared" si="5"/>
        <v>0</v>
      </c>
      <c r="H8" s="157">
        <f t="shared" si="2"/>
        <v>0</v>
      </c>
      <c r="I8" s="156">
        <f t="shared" si="5"/>
        <v>0</v>
      </c>
      <c r="J8" s="157">
        <f t="shared" si="3"/>
        <v>0</v>
      </c>
      <c r="K8" s="156">
        <f t="shared" si="5"/>
        <v>0</v>
      </c>
      <c r="L8" s="157">
        <f t="shared" si="4"/>
        <v>0</v>
      </c>
    </row>
    <row r="9" spans="1:12" s="151" customFormat="1" x14ac:dyDescent="0.2">
      <c r="A9" s="155" t="s">
        <v>119</v>
      </c>
      <c r="B9" s="156">
        <f>B10+B11</f>
        <v>0</v>
      </c>
      <c r="C9" s="156">
        <f>C10+C11</f>
        <v>0</v>
      </c>
      <c r="D9" s="157">
        <f t="shared" si="0"/>
        <v>0</v>
      </c>
      <c r="E9" s="156">
        <f>E10+E11</f>
        <v>0</v>
      </c>
      <c r="F9" s="157">
        <f t="shared" si="1"/>
        <v>0</v>
      </c>
      <c r="G9" s="156">
        <f>G10+G11</f>
        <v>0</v>
      </c>
      <c r="H9" s="157">
        <f t="shared" si="2"/>
        <v>0</v>
      </c>
      <c r="I9" s="156">
        <f>I10+I11</f>
        <v>0</v>
      </c>
      <c r="J9" s="157">
        <f t="shared" si="3"/>
        <v>0</v>
      </c>
      <c r="K9" s="156">
        <f>K10+K11</f>
        <v>0</v>
      </c>
      <c r="L9" s="157">
        <f t="shared" si="4"/>
        <v>0</v>
      </c>
    </row>
    <row r="10" spans="1:12" s="151" customFormat="1" x14ac:dyDescent="0.2">
      <c r="A10" s="178" t="s">
        <v>129</v>
      </c>
      <c r="B10" s="156"/>
      <c r="C10" s="156"/>
      <c r="D10" s="157">
        <f t="shared" si="0"/>
        <v>0</v>
      </c>
      <c r="E10" s="156">
        <f>C10*E$15</f>
        <v>0</v>
      </c>
      <c r="F10" s="157">
        <f t="shared" si="1"/>
        <v>0</v>
      </c>
      <c r="G10" s="156">
        <f>E10*G$15</f>
        <v>0</v>
      </c>
      <c r="H10" s="157">
        <f t="shared" si="2"/>
        <v>0</v>
      </c>
      <c r="I10" s="156">
        <f>G10*I$15</f>
        <v>0</v>
      </c>
      <c r="J10" s="157">
        <f t="shared" si="3"/>
        <v>0</v>
      </c>
      <c r="K10" s="156">
        <f>I10*K$15</f>
        <v>0</v>
      </c>
      <c r="L10" s="157">
        <f t="shared" si="4"/>
        <v>0</v>
      </c>
    </row>
    <row r="11" spans="1:12" s="151" customFormat="1" ht="30" x14ac:dyDescent="0.2">
      <c r="A11" s="178" t="s">
        <v>130</v>
      </c>
      <c r="B11" s="156"/>
      <c r="C11" s="156"/>
      <c r="D11" s="157">
        <f t="shared" si="0"/>
        <v>0</v>
      </c>
      <c r="E11" s="156">
        <f t="shared" ref="E11:K11" si="6">C11*E$15</f>
        <v>0</v>
      </c>
      <c r="F11" s="157">
        <f t="shared" si="1"/>
        <v>0</v>
      </c>
      <c r="G11" s="156">
        <f t="shared" si="6"/>
        <v>0</v>
      </c>
      <c r="H11" s="157">
        <f t="shared" si="2"/>
        <v>0</v>
      </c>
      <c r="I11" s="156">
        <f t="shared" si="6"/>
        <v>0</v>
      </c>
      <c r="J11" s="157">
        <f t="shared" si="3"/>
        <v>0</v>
      </c>
      <c r="K11" s="156">
        <f t="shared" si="6"/>
        <v>0</v>
      </c>
      <c r="L11" s="157">
        <f t="shared" si="4"/>
        <v>0</v>
      </c>
    </row>
    <row r="12" spans="1:12" s="151" customFormat="1" ht="50.25" customHeight="1" x14ac:dyDescent="0.2">
      <c r="A12" s="155" t="s">
        <v>131</v>
      </c>
      <c r="B12" s="156">
        <f>B13+B14</f>
        <v>0</v>
      </c>
      <c r="C12" s="156">
        <f>C13+C14</f>
        <v>0</v>
      </c>
      <c r="D12" s="157">
        <f t="shared" si="0"/>
        <v>0</v>
      </c>
      <c r="E12" s="156">
        <f>E13+E14</f>
        <v>0</v>
      </c>
      <c r="F12" s="157">
        <f t="shared" si="1"/>
        <v>0</v>
      </c>
      <c r="G12" s="156">
        <f>G13+G14</f>
        <v>0</v>
      </c>
      <c r="H12" s="157">
        <f t="shared" si="2"/>
        <v>0</v>
      </c>
      <c r="I12" s="156">
        <f>I13+I14</f>
        <v>0</v>
      </c>
      <c r="J12" s="157">
        <f t="shared" si="3"/>
        <v>0</v>
      </c>
      <c r="K12" s="156">
        <f>K13+K14</f>
        <v>0</v>
      </c>
      <c r="L12" s="157">
        <f t="shared" si="4"/>
        <v>0</v>
      </c>
    </row>
    <row r="13" spans="1:12" s="151" customFormat="1" x14ac:dyDescent="0.2">
      <c r="A13" s="178" t="s">
        <v>129</v>
      </c>
      <c r="B13" s="156"/>
      <c r="C13" s="156"/>
      <c r="D13" s="157">
        <f t="shared" si="0"/>
        <v>0</v>
      </c>
      <c r="E13" s="156">
        <f>C13*E$15</f>
        <v>0</v>
      </c>
      <c r="F13" s="157">
        <f t="shared" si="1"/>
        <v>0</v>
      </c>
      <c r="G13" s="156">
        <f>E13*G$15</f>
        <v>0</v>
      </c>
      <c r="H13" s="157">
        <f t="shared" si="2"/>
        <v>0</v>
      </c>
      <c r="I13" s="156">
        <f>G13*I$15</f>
        <v>0</v>
      </c>
      <c r="J13" s="157">
        <f t="shared" si="3"/>
        <v>0</v>
      </c>
      <c r="K13" s="156">
        <f>I13*K$15</f>
        <v>0</v>
      </c>
      <c r="L13" s="157">
        <f t="shared" si="4"/>
        <v>0</v>
      </c>
    </row>
    <row r="14" spans="1:12" s="151" customFormat="1" ht="30" x14ac:dyDescent="0.2">
      <c r="A14" s="178" t="s">
        <v>130</v>
      </c>
      <c r="B14" s="156"/>
      <c r="C14" s="156"/>
      <c r="D14" s="157">
        <f t="shared" si="0"/>
        <v>0</v>
      </c>
      <c r="E14" s="156">
        <f t="shared" ref="E14:K14" si="7">C14*E$15</f>
        <v>0</v>
      </c>
      <c r="F14" s="157">
        <f t="shared" si="1"/>
        <v>0</v>
      </c>
      <c r="G14" s="156">
        <f t="shared" si="7"/>
        <v>0</v>
      </c>
      <c r="H14" s="157">
        <f t="shared" si="2"/>
        <v>0</v>
      </c>
      <c r="I14" s="156">
        <f t="shared" si="7"/>
        <v>0</v>
      </c>
      <c r="J14" s="157">
        <f t="shared" si="3"/>
        <v>0</v>
      </c>
      <c r="K14" s="156">
        <f t="shared" si="7"/>
        <v>0</v>
      </c>
      <c r="L14" s="157">
        <f t="shared" si="4"/>
        <v>0</v>
      </c>
    </row>
    <row r="15" spans="1:12" s="151" customFormat="1" x14ac:dyDescent="0.2">
      <c r="A15" s="158" t="s">
        <v>120</v>
      </c>
      <c r="B15" s="159" t="s">
        <v>11</v>
      </c>
      <c r="C15" s="159" t="s">
        <v>11</v>
      </c>
      <c r="D15" s="159" t="s">
        <v>11</v>
      </c>
      <c r="E15" s="160">
        <f>'182 1 03 02021'!E8</f>
        <v>0</v>
      </c>
      <c r="F15" s="159" t="s">
        <v>11</v>
      </c>
      <c r="G15" s="160">
        <f>'182 1 03 02021'!G8</f>
        <v>0</v>
      </c>
      <c r="H15" s="159" t="s">
        <v>11</v>
      </c>
      <c r="I15" s="160">
        <f>'182 1 03 02021'!I8</f>
        <v>0</v>
      </c>
      <c r="J15" s="159" t="s">
        <v>11</v>
      </c>
      <c r="K15" s="160">
        <f>'182 1 03 02021'!K8</f>
        <v>0</v>
      </c>
      <c r="L15" s="159" t="s">
        <v>11</v>
      </c>
    </row>
    <row r="16" spans="1:12" s="151" customFormat="1" x14ac:dyDescent="0.2">
      <c r="A16" s="161" t="s">
        <v>121</v>
      </c>
      <c r="B16" s="17">
        <f>IF(B26=0,0,B27/B26)</f>
        <v>0</v>
      </c>
      <c r="C16" s="17">
        <f>IF(C26=0,0,C27/C26)</f>
        <v>0</v>
      </c>
      <c r="D16" s="157" t="s">
        <v>11</v>
      </c>
      <c r="E16" s="17">
        <f>IF(AVERAGE(B16:C16)&gt;1,1,AVERAGE(B16:C16))</f>
        <v>0</v>
      </c>
      <c r="F16" s="157" t="s">
        <v>11</v>
      </c>
      <c r="G16" s="17">
        <f>E16</f>
        <v>0</v>
      </c>
      <c r="H16" s="157" t="s">
        <v>11</v>
      </c>
      <c r="I16" s="17">
        <f>G16</f>
        <v>0</v>
      </c>
      <c r="J16" s="157" t="s">
        <v>11</v>
      </c>
      <c r="K16" s="17">
        <f t="shared" ref="K16" si="8">I16</f>
        <v>0</v>
      </c>
      <c r="L16" s="157" t="s">
        <v>11</v>
      </c>
    </row>
    <row r="17" spans="1:12" s="151" customFormat="1" ht="30" x14ac:dyDescent="0.2">
      <c r="A17" s="155" t="s">
        <v>122</v>
      </c>
      <c r="B17" s="179"/>
      <c r="C17" s="179"/>
      <c r="D17" s="157">
        <f>IF(B17=0,0,C17/B17)</f>
        <v>0</v>
      </c>
      <c r="E17" s="179"/>
      <c r="F17" s="157">
        <f>IF(C17=0,0,E17/C17)</f>
        <v>0</v>
      </c>
      <c r="G17" s="179">
        <f>E17*G15</f>
        <v>0</v>
      </c>
      <c r="H17" s="157">
        <f>IF(E17=0,0,G17/E17)</f>
        <v>0</v>
      </c>
      <c r="I17" s="179">
        <f>G17*I15</f>
        <v>0</v>
      </c>
      <c r="J17" s="157">
        <f>IF(G17=0,0,I17/G17)</f>
        <v>0</v>
      </c>
      <c r="K17" s="179">
        <f>I17*K15</f>
        <v>0</v>
      </c>
      <c r="L17" s="157">
        <f>IF(I17=0,0,K17/I17)</f>
        <v>0</v>
      </c>
    </row>
    <row r="18" spans="1:12" s="151" customFormat="1" ht="30" x14ac:dyDescent="0.2">
      <c r="A18" s="164" t="s">
        <v>123</v>
      </c>
      <c r="B18" s="162" t="s">
        <v>11</v>
      </c>
      <c r="C18" s="162" t="s">
        <v>11</v>
      </c>
      <c r="D18" s="162" t="s">
        <v>11</v>
      </c>
      <c r="E18" s="156">
        <f>((E7*Ставки!E$11-E10)+(E8*Ставки!E$9-E11))*E16-E12</f>
        <v>0</v>
      </c>
      <c r="F18" s="162" t="s">
        <v>11</v>
      </c>
      <c r="G18" s="156">
        <f>((G7*Ставки!F$11-G10)+(G8*Ставки!F$9-G11))*G16-G12</f>
        <v>0</v>
      </c>
      <c r="H18" s="162" t="s">
        <v>11</v>
      </c>
      <c r="I18" s="156">
        <f>((I7*Ставки!G$11-I10)+(I8*Ставки!G$9-I11))*I16-I12</f>
        <v>0</v>
      </c>
      <c r="J18" s="162" t="s">
        <v>11</v>
      </c>
      <c r="K18" s="156">
        <f>((K7*Ставки!H$11-K10)+(K8*Ставки!H$9-K11))*K16-K12</f>
        <v>0</v>
      </c>
      <c r="L18" s="162" t="s">
        <v>11</v>
      </c>
    </row>
    <row r="19" spans="1:12" s="151" customFormat="1" ht="28.5" x14ac:dyDescent="0.2">
      <c r="A19" s="165" t="s">
        <v>6</v>
      </c>
      <c r="B19" s="162" t="s">
        <v>11</v>
      </c>
      <c r="C19" s="162" t="s">
        <v>11</v>
      </c>
      <c r="D19" s="162" t="s">
        <v>11</v>
      </c>
      <c r="E19" s="141">
        <f>E20+E21+E22+E23+E24+E25</f>
        <v>0</v>
      </c>
      <c r="F19" s="162" t="s">
        <v>11</v>
      </c>
      <c r="G19" s="141">
        <f t="shared" ref="G19:K19" si="9">G20+G21+G22+G23+G24+G25</f>
        <v>0</v>
      </c>
      <c r="H19" s="162" t="s">
        <v>11</v>
      </c>
      <c r="I19" s="141">
        <f t="shared" si="9"/>
        <v>0</v>
      </c>
      <c r="J19" s="162" t="s">
        <v>11</v>
      </c>
      <c r="K19" s="141">
        <f t="shared" si="9"/>
        <v>0</v>
      </c>
      <c r="L19" s="162" t="s">
        <v>11</v>
      </c>
    </row>
    <row r="20" spans="1:12" s="151" customFormat="1" ht="30" x14ac:dyDescent="0.2">
      <c r="A20" s="166" t="s">
        <v>8</v>
      </c>
      <c r="B20" s="162" t="s">
        <v>11</v>
      </c>
      <c r="C20" s="162" t="s">
        <v>11</v>
      </c>
      <c r="D20" s="162" t="s">
        <v>11</v>
      </c>
      <c r="E20" s="141"/>
      <c r="F20" s="162" t="s">
        <v>11</v>
      </c>
      <c r="G20" s="141"/>
      <c r="H20" s="162" t="s">
        <v>11</v>
      </c>
      <c r="I20" s="141"/>
      <c r="J20" s="162" t="s">
        <v>11</v>
      </c>
      <c r="K20" s="141"/>
      <c r="L20" s="162" t="s">
        <v>11</v>
      </c>
    </row>
    <row r="21" spans="1:12" s="151" customFormat="1" ht="30" x14ac:dyDescent="0.2">
      <c r="A21" s="166" t="s">
        <v>9</v>
      </c>
      <c r="B21" s="162" t="s">
        <v>11</v>
      </c>
      <c r="C21" s="162" t="s">
        <v>11</v>
      </c>
      <c r="D21" s="162" t="s">
        <v>11</v>
      </c>
      <c r="E21" s="141"/>
      <c r="F21" s="162" t="s">
        <v>11</v>
      </c>
      <c r="G21" s="141"/>
      <c r="H21" s="162" t="s">
        <v>11</v>
      </c>
      <c r="I21" s="141"/>
      <c r="J21" s="162" t="s">
        <v>11</v>
      </c>
      <c r="K21" s="141"/>
      <c r="L21" s="162" t="s">
        <v>11</v>
      </c>
    </row>
    <row r="22" spans="1:12" s="151" customFormat="1" x14ac:dyDescent="0.2">
      <c r="A22" s="166" t="s">
        <v>124</v>
      </c>
      <c r="B22" s="162" t="s">
        <v>11</v>
      </c>
      <c r="C22" s="162" t="s">
        <v>11</v>
      </c>
      <c r="D22" s="162" t="s">
        <v>11</v>
      </c>
      <c r="E22" s="141"/>
      <c r="F22" s="162" t="s">
        <v>11</v>
      </c>
      <c r="G22" s="141"/>
      <c r="H22" s="162" t="s">
        <v>11</v>
      </c>
      <c r="I22" s="141"/>
      <c r="J22" s="162" t="s">
        <v>11</v>
      </c>
      <c r="K22" s="141"/>
      <c r="L22" s="162" t="s">
        <v>11</v>
      </c>
    </row>
    <row r="23" spans="1:12" s="151" customFormat="1" x14ac:dyDescent="0.2">
      <c r="A23" s="167" t="s">
        <v>7</v>
      </c>
      <c r="B23" s="162" t="s">
        <v>11</v>
      </c>
      <c r="C23" s="162" t="s">
        <v>11</v>
      </c>
      <c r="D23" s="162" t="s">
        <v>11</v>
      </c>
      <c r="E23" s="141"/>
      <c r="F23" s="162" t="s">
        <v>11</v>
      </c>
      <c r="G23" s="141"/>
      <c r="H23" s="162" t="s">
        <v>11</v>
      </c>
      <c r="I23" s="141"/>
      <c r="J23" s="162" t="s">
        <v>11</v>
      </c>
      <c r="K23" s="141"/>
      <c r="L23" s="162" t="s">
        <v>11</v>
      </c>
    </row>
    <row r="24" spans="1:12" s="151" customFormat="1" x14ac:dyDescent="0.2">
      <c r="A24" s="167" t="s">
        <v>78</v>
      </c>
      <c r="B24" s="162" t="s">
        <v>11</v>
      </c>
      <c r="C24" s="162" t="s">
        <v>11</v>
      </c>
      <c r="D24" s="162" t="s">
        <v>11</v>
      </c>
      <c r="E24" s="141"/>
      <c r="F24" s="162" t="s">
        <v>11</v>
      </c>
      <c r="G24" s="141"/>
      <c r="H24" s="162" t="s">
        <v>11</v>
      </c>
      <c r="I24" s="141"/>
      <c r="J24" s="162" t="s">
        <v>11</v>
      </c>
      <c r="K24" s="141"/>
      <c r="L24" s="162" t="s">
        <v>11</v>
      </c>
    </row>
    <row r="25" spans="1:12" s="151" customFormat="1" ht="45" x14ac:dyDescent="0.2">
      <c r="A25" s="167" t="s">
        <v>21</v>
      </c>
      <c r="B25" s="162" t="s">
        <v>11</v>
      </c>
      <c r="C25" s="162" t="s">
        <v>11</v>
      </c>
      <c r="D25" s="162" t="s">
        <v>11</v>
      </c>
      <c r="E25" s="141"/>
      <c r="F25" s="162" t="s">
        <v>11</v>
      </c>
      <c r="G25" s="141"/>
      <c r="H25" s="162" t="s">
        <v>11</v>
      </c>
      <c r="I25" s="141"/>
      <c r="J25" s="162" t="s">
        <v>11</v>
      </c>
      <c r="K25" s="141"/>
      <c r="L25" s="162" t="s">
        <v>11</v>
      </c>
    </row>
    <row r="26" spans="1:12" s="151" customFormat="1" x14ac:dyDescent="0.2">
      <c r="A26" s="155" t="s">
        <v>19</v>
      </c>
      <c r="B26" s="168"/>
      <c r="C26" s="168"/>
      <c r="D26" s="169">
        <f t="shared" ref="D26:D27" si="10">IF(B26=0,0,C26/B26)</f>
        <v>0</v>
      </c>
      <c r="E26" s="162" t="s">
        <v>11</v>
      </c>
      <c r="F26" s="162" t="s">
        <v>11</v>
      </c>
      <c r="G26" s="162" t="s">
        <v>11</v>
      </c>
      <c r="H26" s="162" t="s">
        <v>11</v>
      </c>
      <c r="I26" s="162" t="s">
        <v>11</v>
      </c>
      <c r="J26" s="162" t="s">
        <v>11</v>
      </c>
      <c r="K26" s="162" t="s">
        <v>11</v>
      </c>
      <c r="L26" s="162" t="s">
        <v>11</v>
      </c>
    </row>
    <row r="27" spans="1:12" s="151" customFormat="1" x14ac:dyDescent="0.2">
      <c r="A27" s="170" t="s">
        <v>18</v>
      </c>
      <c r="B27" s="171"/>
      <c r="C27" s="171"/>
      <c r="D27" s="172">
        <f t="shared" si="10"/>
        <v>0</v>
      </c>
      <c r="E27" s="173">
        <f>ROUND(E18+E19-G17+E17,0)</f>
        <v>0</v>
      </c>
      <c r="F27" s="174">
        <f t="shared" ref="F27:L27" si="11">IF(C27=0,0,E27/C27)</f>
        <v>0</v>
      </c>
      <c r="G27" s="173">
        <f>ROUND(G18+G19-I17+G17,0)</f>
        <v>0</v>
      </c>
      <c r="H27" s="174">
        <f t="shared" si="11"/>
        <v>0</v>
      </c>
      <c r="I27" s="173">
        <f>ROUND(I18+I19-K17+I17,0)</f>
        <v>0</v>
      </c>
      <c r="J27" s="174">
        <f t="shared" si="11"/>
        <v>0</v>
      </c>
      <c r="K27" s="173">
        <f>ROUND(K18+K19-K17*K15+K17,0)</f>
        <v>0</v>
      </c>
      <c r="L27" s="174">
        <f t="shared" si="11"/>
        <v>0</v>
      </c>
    </row>
  </sheetData>
  <mergeCells count="2">
    <mergeCell ref="A1:L1"/>
    <mergeCell ref="K2:L2"/>
  </mergeCells>
  <printOptions horizontalCentered="1"/>
  <pageMargins left="0" right="0" top="0.39370078740157483" bottom="0" header="0" footer="0"/>
  <pageSetup paperSize="9" scale="76" fitToHeight="2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zoomScaleNormal="100" zoomScaleSheetLayoutView="90" workbookViewId="0">
      <selection activeCell="A2" sqref="A2"/>
    </sheetView>
  </sheetViews>
  <sheetFormatPr defaultRowHeight="15.75" x14ac:dyDescent="0.2"/>
  <cols>
    <col min="1" max="1" width="42.42578125" style="152" customWidth="1"/>
    <col min="2" max="2" width="14.42578125" style="176" customWidth="1"/>
    <col min="3" max="3" width="14.5703125" style="176" customWidth="1"/>
    <col min="4" max="4" width="10.7109375" style="176" customWidth="1"/>
    <col min="5" max="5" width="14.42578125" style="163" customWidth="1"/>
    <col min="6" max="6" width="10.7109375" style="163" customWidth="1"/>
    <col min="7" max="7" width="13.28515625" style="163" customWidth="1"/>
    <col min="8" max="8" width="10.7109375" style="163" customWidth="1"/>
    <col min="9" max="9" width="14.85546875" style="163" customWidth="1"/>
    <col min="10" max="10" width="10.7109375" style="163" customWidth="1"/>
    <col min="11" max="11" width="15.85546875" style="151" customWidth="1"/>
    <col min="12" max="12" width="10.7109375" style="151" customWidth="1"/>
    <col min="13" max="16384" width="9.140625" style="163"/>
  </cols>
  <sheetData>
    <row r="1" spans="1:12" s="151" customFormat="1" x14ac:dyDescent="0.2">
      <c r="A1" s="612">
        <v>98</v>
      </c>
      <c r="B1" s="612"/>
      <c r="C1" s="612"/>
      <c r="D1" s="612"/>
      <c r="E1" s="612"/>
      <c r="F1" s="612"/>
      <c r="G1" s="612"/>
      <c r="H1" s="612"/>
      <c r="I1" s="612"/>
      <c r="J1" s="612"/>
      <c r="K1" s="612"/>
      <c r="L1" s="612"/>
    </row>
    <row r="2" spans="1:12" s="151" customFormat="1" ht="34.5" customHeight="1" x14ac:dyDescent="0.2">
      <c r="A2" s="152"/>
      <c r="B2" s="176"/>
      <c r="C2" s="176"/>
      <c r="D2" s="176"/>
      <c r="E2" s="163"/>
      <c r="F2" s="163"/>
      <c r="G2" s="163"/>
      <c r="H2" s="163"/>
      <c r="I2" s="177"/>
      <c r="J2" s="177"/>
      <c r="K2" s="614" t="s">
        <v>132</v>
      </c>
      <c r="L2" s="614"/>
    </row>
    <row r="3" spans="1:12" s="151" customFormat="1" ht="18.75" x14ac:dyDescent="0.2">
      <c r="A3" s="153" t="s">
        <v>133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</row>
    <row r="4" spans="1:12" s="151" customFormat="1" x14ac:dyDescent="0.2">
      <c r="A4" s="139"/>
      <c r="B4" s="139"/>
      <c r="C4" s="139"/>
      <c r="D4" s="139"/>
      <c r="E4" s="163"/>
      <c r="F4" s="163"/>
      <c r="G4" s="163"/>
      <c r="H4" s="163"/>
      <c r="I4" s="163"/>
      <c r="J4" s="163"/>
      <c r="L4" s="140" t="s">
        <v>0</v>
      </c>
    </row>
    <row r="5" spans="1:12" s="151" customFormat="1" ht="42.75" x14ac:dyDescent="0.2">
      <c r="A5" s="141" t="s">
        <v>1</v>
      </c>
      <c r="B5" s="154" t="s">
        <v>25</v>
      </c>
      <c r="C5" s="154" t="s">
        <v>26</v>
      </c>
      <c r="D5" s="154" t="s">
        <v>20</v>
      </c>
      <c r="E5" s="154" t="s">
        <v>27</v>
      </c>
      <c r="F5" s="154" t="s">
        <v>20</v>
      </c>
      <c r="G5" s="154" t="s">
        <v>28</v>
      </c>
      <c r="H5" s="154" t="s">
        <v>20</v>
      </c>
      <c r="I5" s="154" t="s">
        <v>29</v>
      </c>
      <c r="J5" s="154" t="s">
        <v>20</v>
      </c>
      <c r="K5" s="154" t="s">
        <v>30</v>
      </c>
      <c r="L5" s="154" t="s">
        <v>20</v>
      </c>
    </row>
    <row r="6" spans="1:12" s="151" customFormat="1" x14ac:dyDescent="0.2">
      <c r="A6" s="155" t="s">
        <v>118</v>
      </c>
      <c r="B6" s="156">
        <f>B7+B8</f>
        <v>0</v>
      </c>
      <c r="C6" s="156">
        <f>C7+C8</f>
        <v>0</v>
      </c>
      <c r="D6" s="157">
        <f t="shared" ref="D6:D14" si="0">IF(B6=0,0,C6/B6)</f>
        <v>0</v>
      </c>
      <c r="E6" s="156">
        <f>E7+E8</f>
        <v>0</v>
      </c>
      <c r="F6" s="157">
        <f t="shared" ref="F6:F14" si="1">IF(C6=0,0,E6/C6)</f>
        <v>0</v>
      </c>
      <c r="G6" s="156">
        <f>G7+G8</f>
        <v>0</v>
      </c>
      <c r="H6" s="157">
        <f t="shared" ref="H6:H14" si="2">IF(E6=0,0,G6/E6)</f>
        <v>0</v>
      </c>
      <c r="I6" s="156">
        <f>I7+I8</f>
        <v>0</v>
      </c>
      <c r="J6" s="157">
        <f t="shared" ref="J6:J14" si="3">IF(G6=0,0,I6/G6)</f>
        <v>0</v>
      </c>
      <c r="K6" s="156">
        <f>K7+K8</f>
        <v>0</v>
      </c>
      <c r="L6" s="157">
        <f t="shared" ref="L6:L14" si="4">IF(I6=0,0,K6/I6)</f>
        <v>0</v>
      </c>
    </row>
    <row r="7" spans="1:12" s="151" customFormat="1" x14ac:dyDescent="0.2">
      <c r="A7" s="178" t="s">
        <v>129</v>
      </c>
      <c r="B7" s="156"/>
      <c r="C7" s="156"/>
      <c r="D7" s="157">
        <f t="shared" si="0"/>
        <v>0</v>
      </c>
      <c r="E7" s="156">
        <f>C7*E$15</f>
        <v>0</v>
      </c>
      <c r="F7" s="157">
        <f t="shared" si="1"/>
        <v>0</v>
      </c>
      <c r="G7" s="156">
        <f>E7*G$15</f>
        <v>0</v>
      </c>
      <c r="H7" s="157">
        <f t="shared" si="2"/>
        <v>0</v>
      </c>
      <c r="I7" s="156">
        <f>G7*I$15</f>
        <v>0</v>
      </c>
      <c r="J7" s="157">
        <f t="shared" si="3"/>
        <v>0</v>
      </c>
      <c r="K7" s="156">
        <f>I7*K$15</f>
        <v>0</v>
      </c>
      <c r="L7" s="157">
        <f t="shared" si="4"/>
        <v>0</v>
      </c>
    </row>
    <row r="8" spans="1:12" s="151" customFormat="1" ht="30" x14ac:dyDescent="0.2">
      <c r="A8" s="178" t="s">
        <v>130</v>
      </c>
      <c r="B8" s="156"/>
      <c r="C8" s="156"/>
      <c r="D8" s="157">
        <f t="shared" si="0"/>
        <v>0</v>
      </c>
      <c r="E8" s="156">
        <f t="shared" ref="E8:K8" si="5">C8*E$15</f>
        <v>0</v>
      </c>
      <c r="F8" s="157">
        <f t="shared" si="1"/>
        <v>0</v>
      </c>
      <c r="G8" s="156">
        <f t="shared" si="5"/>
        <v>0</v>
      </c>
      <c r="H8" s="157">
        <f t="shared" si="2"/>
        <v>0</v>
      </c>
      <c r="I8" s="156">
        <f t="shared" si="5"/>
        <v>0</v>
      </c>
      <c r="J8" s="157">
        <f t="shared" si="3"/>
        <v>0</v>
      </c>
      <c r="K8" s="156">
        <f t="shared" si="5"/>
        <v>0</v>
      </c>
      <c r="L8" s="157">
        <f t="shared" si="4"/>
        <v>0</v>
      </c>
    </row>
    <row r="9" spans="1:12" s="151" customFormat="1" x14ac:dyDescent="0.2">
      <c r="A9" s="155" t="s">
        <v>119</v>
      </c>
      <c r="B9" s="156">
        <f>B10+B11</f>
        <v>0</v>
      </c>
      <c r="C9" s="156">
        <f>C10+C11</f>
        <v>0</v>
      </c>
      <c r="D9" s="157">
        <f t="shared" si="0"/>
        <v>0</v>
      </c>
      <c r="E9" s="156">
        <f>E10+E11</f>
        <v>0</v>
      </c>
      <c r="F9" s="157">
        <f t="shared" si="1"/>
        <v>0</v>
      </c>
      <c r="G9" s="156">
        <f>G10+G11</f>
        <v>0</v>
      </c>
      <c r="H9" s="157">
        <f t="shared" si="2"/>
        <v>0</v>
      </c>
      <c r="I9" s="156">
        <f>I10+I11</f>
        <v>0</v>
      </c>
      <c r="J9" s="157">
        <f t="shared" si="3"/>
        <v>0</v>
      </c>
      <c r="K9" s="156">
        <f>K10+K11</f>
        <v>0</v>
      </c>
      <c r="L9" s="157">
        <f t="shared" si="4"/>
        <v>0</v>
      </c>
    </row>
    <row r="10" spans="1:12" s="151" customFormat="1" x14ac:dyDescent="0.2">
      <c r="A10" s="178" t="s">
        <v>129</v>
      </c>
      <c r="B10" s="156"/>
      <c r="C10" s="156"/>
      <c r="D10" s="157">
        <f t="shared" si="0"/>
        <v>0</v>
      </c>
      <c r="E10" s="156">
        <f>C10*E$15</f>
        <v>0</v>
      </c>
      <c r="F10" s="157">
        <f t="shared" si="1"/>
        <v>0</v>
      </c>
      <c r="G10" s="156">
        <f>E10*G$15</f>
        <v>0</v>
      </c>
      <c r="H10" s="157">
        <f t="shared" si="2"/>
        <v>0</v>
      </c>
      <c r="I10" s="156">
        <f>G10*I$15</f>
        <v>0</v>
      </c>
      <c r="J10" s="157">
        <f t="shared" si="3"/>
        <v>0</v>
      </c>
      <c r="K10" s="156">
        <f>I10*K$15</f>
        <v>0</v>
      </c>
      <c r="L10" s="157">
        <f t="shared" si="4"/>
        <v>0</v>
      </c>
    </row>
    <row r="11" spans="1:12" s="151" customFormat="1" ht="30" x14ac:dyDescent="0.2">
      <c r="A11" s="178" t="s">
        <v>130</v>
      </c>
      <c r="B11" s="156"/>
      <c r="C11" s="156"/>
      <c r="D11" s="157">
        <f t="shared" si="0"/>
        <v>0</v>
      </c>
      <c r="E11" s="156">
        <f t="shared" ref="E11:K11" si="6">C11*E$15</f>
        <v>0</v>
      </c>
      <c r="F11" s="157">
        <f t="shared" si="1"/>
        <v>0</v>
      </c>
      <c r="G11" s="156">
        <f t="shared" si="6"/>
        <v>0</v>
      </c>
      <c r="H11" s="157">
        <f t="shared" si="2"/>
        <v>0</v>
      </c>
      <c r="I11" s="156">
        <f t="shared" si="6"/>
        <v>0</v>
      </c>
      <c r="J11" s="157">
        <f t="shared" si="3"/>
        <v>0</v>
      </c>
      <c r="K11" s="156">
        <f t="shared" si="6"/>
        <v>0</v>
      </c>
      <c r="L11" s="157">
        <f t="shared" si="4"/>
        <v>0</v>
      </c>
    </row>
    <row r="12" spans="1:12" s="151" customFormat="1" ht="50.25" customHeight="1" x14ac:dyDescent="0.2">
      <c r="A12" s="155" t="s">
        <v>134</v>
      </c>
      <c r="B12" s="156">
        <f>B13+B14</f>
        <v>0</v>
      </c>
      <c r="C12" s="156">
        <f>C13+C14</f>
        <v>0</v>
      </c>
      <c r="D12" s="157">
        <f t="shared" si="0"/>
        <v>0</v>
      </c>
      <c r="E12" s="156">
        <f>E13+E14</f>
        <v>0</v>
      </c>
      <c r="F12" s="157">
        <f t="shared" si="1"/>
        <v>0</v>
      </c>
      <c r="G12" s="156">
        <f>G13+G14</f>
        <v>0</v>
      </c>
      <c r="H12" s="157">
        <f t="shared" si="2"/>
        <v>0</v>
      </c>
      <c r="I12" s="156">
        <f>I13+I14</f>
        <v>0</v>
      </c>
      <c r="J12" s="157">
        <f t="shared" si="3"/>
        <v>0</v>
      </c>
      <c r="K12" s="156">
        <f>K13+K14</f>
        <v>0</v>
      </c>
      <c r="L12" s="157">
        <f t="shared" si="4"/>
        <v>0</v>
      </c>
    </row>
    <row r="13" spans="1:12" s="151" customFormat="1" x14ac:dyDescent="0.2">
      <c r="A13" s="178" t="s">
        <v>129</v>
      </c>
      <c r="B13" s="156"/>
      <c r="C13" s="156"/>
      <c r="D13" s="157">
        <f t="shared" si="0"/>
        <v>0</v>
      </c>
      <c r="E13" s="156">
        <f>C13*E$15</f>
        <v>0</v>
      </c>
      <c r="F13" s="157">
        <f t="shared" si="1"/>
        <v>0</v>
      </c>
      <c r="G13" s="156">
        <f>E13*G$15</f>
        <v>0</v>
      </c>
      <c r="H13" s="157">
        <f t="shared" si="2"/>
        <v>0</v>
      </c>
      <c r="I13" s="156">
        <f>G13*I$15</f>
        <v>0</v>
      </c>
      <c r="J13" s="157">
        <f t="shared" si="3"/>
        <v>0</v>
      </c>
      <c r="K13" s="156">
        <f>I13*K$15</f>
        <v>0</v>
      </c>
      <c r="L13" s="157">
        <f t="shared" si="4"/>
        <v>0</v>
      </c>
    </row>
    <row r="14" spans="1:12" s="151" customFormat="1" ht="30" x14ac:dyDescent="0.2">
      <c r="A14" s="178" t="s">
        <v>130</v>
      </c>
      <c r="B14" s="156"/>
      <c r="C14" s="156"/>
      <c r="D14" s="157">
        <f t="shared" si="0"/>
        <v>0</v>
      </c>
      <c r="E14" s="156">
        <f t="shared" ref="E14:K14" si="7">C14*E$15</f>
        <v>0</v>
      </c>
      <c r="F14" s="157">
        <f t="shared" si="1"/>
        <v>0</v>
      </c>
      <c r="G14" s="156">
        <f t="shared" si="7"/>
        <v>0</v>
      </c>
      <c r="H14" s="157">
        <f t="shared" si="2"/>
        <v>0</v>
      </c>
      <c r="I14" s="156">
        <f t="shared" si="7"/>
        <v>0</v>
      </c>
      <c r="J14" s="157">
        <f t="shared" si="3"/>
        <v>0</v>
      </c>
      <c r="K14" s="156">
        <f t="shared" si="7"/>
        <v>0</v>
      </c>
      <c r="L14" s="157">
        <f t="shared" si="4"/>
        <v>0</v>
      </c>
    </row>
    <row r="15" spans="1:12" s="151" customFormat="1" x14ac:dyDescent="0.2">
      <c r="A15" s="158" t="s">
        <v>120</v>
      </c>
      <c r="B15" s="159" t="s">
        <v>11</v>
      </c>
      <c r="C15" s="159" t="s">
        <v>11</v>
      </c>
      <c r="D15" s="159" t="s">
        <v>11</v>
      </c>
      <c r="E15" s="160">
        <f>'182 1 03 02021'!E8</f>
        <v>0</v>
      </c>
      <c r="F15" s="159" t="s">
        <v>11</v>
      </c>
      <c r="G15" s="160">
        <f>'182 1 03 02021'!G8</f>
        <v>0</v>
      </c>
      <c r="H15" s="159" t="s">
        <v>11</v>
      </c>
      <c r="I15" s="160">
        <f>'182 1 03 02021'!I8</f>
        <v>0</v>
      </c>
      <c r="J15" s="159" t="s">
        <v>11</v>
      </c>
      <c r="K15" s="160">
        <f>'182 1 03 02021'!K8</f>
        <v>0</v>
      </c>
      <c r="L15" s="159" t="s">
        <v>11</v>
      </c>
    </row>
    <row r="16" spans="1:12" s="151" customFormat="1" x14ac:dyDescent="0.2">
      <c r="A16" s="161" t="s">
        <v>121</v>
      </c>
      <c r="B16" s="17">
        <f>IF(B26=0,0,B27/B26)</f>
        <v>0</v>
      </c>
      <c r="C16" s="17">
        <f>IF(C26=0,0,C27/C26)</f>
        <v>0</v>
      </c>
      <c r="D16" s="157" t="s">
        <v>11</v>
      </c>
      <c r="E16" s="17">
        <f>IF(AVERAGE(B16:C16)&gt;1,1,AVERAGE(B16:C16))</f>
        <v>0</v>
      </c>
      <c r="F16" s="157" t="s">
        <v>11</v>
      </c>
      <c r="G16" s="17">
        <f>E16</f>
        <v>0</v>
      </c>
      <c r="H16" s="157" t="s">
        <v>11</v>
      </c>
      <c r="I16" s="17">
        <f>G16</f>
        <v>0</v>
      </c>
      <c r="J16" s="157" t="s">
        <v>11</v>
      </c>
      <c r="K16" s="17">
        <f t="shared" ref="K16" si="8">I16</f>
        <v>0</v>
      </c>
      <c r="L16" s="157" t="s">
        <v>11</v>
      </c>
    </row>
    <row r="17" spans="1:12" s="151" customFormat="1" ht="30" x14ac:dyDescent="0.2">
      <c r="A17" s="155" t="s">
        <v>122</v>
      </c>
      <c r="B17" s="179"/>
      <c r="C17" s="179"/>
      <c r="D17" s="157">
        <f>IF(B17=0,0,C17/B17)</f>
        <v>0</v>
      </c>
      <c r="E17" s="179"/>
      <c r="F17" s="157">
        <f>IF(C17=0,0,E17/C17)</f>
        <v>0</v>
      </c>
      <c r="G17" s="179">
        <f>E17*G15</f>
        <v>0</v>
      </c>
      <c r="H17" s="157">
        <f>IF(E17=0,0,G17/E17)</f>
        <v>0</v>
      </c>
      <c r="I17" s="179">
        <f>G17*I15</f>
        <v>0</v>
      </c>
      <c r="J17" s="157">
        <f>IF(G17=0,0,I17/G17)</f>
        <v>0</v>
      </c>
      <c r="K17" s="179">
        <f>I17*K15</f>
        <v>0</v>
      </c>
      <c r="L17" s="157">
        <f>IF(I17=0,0,K17/I17)</f>
        <v>0</v>
      </c>
    </row>
    <row r="18" spans="1:12" s="151" customFormat="1" ht="30" x14ac:dyDescent="0.2">
      <c r="A18" s="164" t="s">
        <v>123</v>
      </c>
      <c r="B18" s="162" t="s">
        <v>11</v>
      </c>
      <c r="C18" s="162" t="s">
        <v>11</v>
      </c>
      <c r="D18" s="162" t="s">
        <v>11</v>
      </c>
      <c r="E18" s="156">
        <f>((E7*Ставки!E$11-E10)+(E8*Ставки!E$9-E11))*E16-E12</f>
        <v>0</v>
      </c>
      <c r="F18" s="162" t="s">
        <v>11</v>
      </c>
      <c r="G18" s="156">
        <f>((G7*Ставки!F$11-G10)+(G8*Ставки!F$9-G11))*G16-G12</f>
        <v>0</v>
      </c>
      <c r="H18" s="162" t="s">
        <v>11</v>
      </c>
      <c r="I18" s="156">
        <f>((I7*Ставки!G$11-I10)+(I8*Ставки!G$9-I11))*I16-I12</f>
        <v>0</v>
      </c>
      <c r="J18" s="162" t="s">
        <v>11</v>
      </c>
      <c r="K18" s="156">
        <f>((K7*Ставки!H$11-K10)+(K8*Ставки!H$9-K11))*K16-K12</f>
        <v>0</v>
      </c>
      <c r="L18" s="162" t="s">
        <v>11</v>
      </c>
    </row>
    <row r="19" spans="1:12" s="151" customFormat="1" ht="28.5" x14ac:dyDescent="0.2">
      <c r="A19" s="165" t="s">
        <v>6</v>
      </c>
      <c r="B19" s="162" t="s">
        <v>11</v>
      </c>
      <c r="C19" s="162" t="s">
        <v>11</v>
      </c>
      <c r="D19" s="162" t="s">
        <v>11</v>
      </c>
      <c r="E19" s="141">
        <f>E20+E21+E22+E23+E24+E25</f>
        <v>0</v>
      </c>
      <c r="F19" s="162" t="s">
        <v>11</v>
      </c>
      <c r="G19" s="141">
        <f t="shared" ref="G19:K19" si="9">G20+G21+G22+G23+G24+G25</f>
        <v>0</v>
      </c>
      <c r="H19" s="162" t="s">
        <v>11</v>
      </c>
      <c r="I19" s="141">
        <f t="shared" si="9"/>
        <v>0</v>
      </c>
      <c r="J19" s="162" t="s">
        <v>11</v>
      </c>
      <c r="K19" s="141">
        <f t="shared" si="9"/>
        <v>0</v>
      </c>
      <c r="L19" s="162" t="s">
        <v>11</v>
      </c>
    </row>
    <row r="20" spans="1:12" s="151" customFormat="1" ht="30" x14ac:dyDescent="0.2">
      <c r="A20" s="166" t="s">
        <v>8</v>
      </c>
      <c r="B20" s="162" t="s">
        <v>11</v>
      </c>
      <c r="C20" s="162" t="s">
        <v>11</v>
      </c>
      <c r="D20" s="162" t="s">
        <v>11</v>
      </c>
      <c r="E20" s="141"/>
      <c r="F20" s="162" t="s">
        <v>11</v>
      </c>
      <c r="G20" s="141"/>
      <c r="H20" s="162" t="s">
        <v>11</v>
      </c>
      <c r="I20" s="141"/>
      <c r="J20" s="162" t="s">
        <v>11</v>
      </c>
      <c r="K20" s="141"/>
      <c r="L20" s="162" t="s">
        <v>11</v>
      </c>
    </row>
    <row r="21" spans="1:12" s="151" customFormat="1" ht="30" x14ac:dyDescent="0.2">
      <c r="A21" s="166" t="s">
        <v>9</v>
      </c>
      <c r="B21" s="162" t="s">
        <v>11</v>
      </c>
      <c r="C21" s="162" t="s">
        <v>11</v>
      </c>
      <c r="D21" s="162" t="s">
        <v>11</v>
      </c>
      <c r="E21" s="141"/>
      <c r="F21" s="162" t="s">
        <v>11</v>
      </c>
      <c r="G21" s="141"/>
      <c r="H21" s="162" t="s">
        <v>11</v>
      </c>
      <c r="I21" s="141"/>
      <c r="J21" s="162" t="s">
        <v>11</v>
      </c>
      <c r="K21" s="141"/>
      <c r="L21" s="162" t="s">
        <v>11</v>
      </c>
    </row>
    <row r="22" spans="1:12" s="151" customFormat="1" x14ac:dyDescent="0.2">
      <c r="A22" s="166" t="s">
        <v>124</v>
      </c>
      <c r="B22" s="162" t="s">
        <v>11</v>
      </c>
      <c r="C22" s="162" t="s">
        <v>11</v>
      </c>
      <c r="D22" s="162" t="s">
        <v>11</v>
      </c>
      <c r="E22" s="141"/>
      <c r="F22" s="162" t="s">
        <v>11</v>
      </c>
      <c r="G22" s="141"/>
      <c r="H22" s="162" t="s">
        <v>11</v>
      </c>
      <c r="I22" s="141"/>
      <c r="J22" s="162" t="s">
        <v>11</v>
      </c>
      <c r="K22" s="141"/>
      <c r="L22" s="162" t="s">
        <v>11</v>
      </c>
    </row>
    <row r="23" spans="1:12" s="151" customFormat="1" x14ac:dyDescent="0.2">
      <c r="A23" s="167" t="s">
        <v>7</v>
      </c>
      <c r="B23" s="162" t="s">
        <v>11</v>
      </c>
      <c r="C23" s="162" t="s">
        <v>11</v>
      </c>
      <c r="D23" s="162" t="s">
        <v>11</v>
      </c>
      <c r="E23" s="141"/>
      <c r="F23" s="162" t="s">
        <v>11</v>
      </c>
      <c r="G23" s="141"/>
      <c r="H23" s="162" t="s">
        <v>11</v>
      </c>
      <c r="I23" s="141"/>
      <c r="J23" s="162" t="s">
        <v>11</v>
      </c>
      <c r="K23" s="141"/>
      <c r="L23" s="162" t="s">
        <v>11</v>
      </c>
    </row>
    <row r="24" spans="1:12" s="151" customFormat="1" x14ac:dyDescent="0.2">
      <c r="A24" s="167" t="s">
        <v>78</v>
      </c>
      <c r="B24" s="162" t="s">
        <v>11</v>
      </c>
      <c r="C24" s="162" t="s">
        <v>11</v>
      </c>
      <c r="D24" s="162" t="s">
        <v>11</v>
      </c>
      <c r="E24" s="141"/>
      <c r="F24" s="162" t="s">
        <v>11</v>
      </c>
      <c r="G24" s="141"/>
      <c r="H24" s="162" t="s">
        <v>11</v>
      </c>
      <c r="I24" s="141"/>
      <c r="J24" s="162" t="s">
        <v>11</v>
      </c>
      <c r="K24" s="141"/>
      <c r="L24" s="162" t="s">
        <v>11</v>
      </c>
    </row>
    <row r="25" spans="1:12" s="151" customFormat="1" ht="45" x14ac:dyDescent="0.2">
      <c r="A25" s="167" t="s">
        <v>21</v>
      </c>
      <c r="B25" s="162" t="s">
        <v>11</v>
      </c>
      <c r="C25" s="162" t="s">
        <v>11</v>
      </c>
      <c r="D25" s="162" t="s">
        <v>11</v>
      </c>
      <c r="E25" s="141"/>
      <c r="F25" s="162" t="s">
        <v>11</v>
      </c>
      <c r="G25" s="141"/>
      <c r="H25" s="162" t="s">
        <v>11</v>
      </c>
      <c r="I25" s="141"/>
      <c r="J25" s="162" t="s">
        <v>11</v>
      </c>
      <c r="K25" s="141"/>
      <c r="L25" s="162" t="s">
        <v>11</v>
      </c>
    </row>
    <row r="26" spans="1:12" s="151" customFormat="1" x14ac:dyDescent="0.2">
      <c r="A26" s="155" t="s">
        <v>19</v>
      </c>
      <c r="B26" s="168"/>
      <c r="C26" s="168"/>
      <c r="D26" s="169">
        <f t="shared" ref="D26:D27" si="10">IF(B26=0,0,C26/B26)</f>
        <v>0</v>
      </c>
      <c r="E26" s="162" t="s">
        <v>11</v>
      </c>
      <c r="F26" s="162" t="s">
        <v>11</v>
      </c>
      <c r="G26" s="162" t="s">
        <v>11</v>
      </c>
      <c r="H26" s="162" t="s">
        <v>11</v>
      </c>
      <c r="I26" s="162" t="s">
        <v>11</v>
      </c>
      <c r="J26" s="162" t="s">
        <v>11</v>
      </c>
      <c r="K26" s="162" t="s">
        <v>11</v>
      </c>
      <c r="L26" s="162" t="s">
        <v>11</v>
      </c>
    </row>
    <row r="27" spans="1:12" s="151" customFormat="1" x14ac:dyDescent="0.2">
      <c r="A27" s="170" t="s">
        <v>18</v>
      </c>
      <c r="B27" s="171"/>
      <c r="C27" s="171"/>
      <c r="D27" s="172">
        <f t="shared" si="10"/>
        <v>0</v>
      </c>
      <c r="E27" s="173">
        <f>ROUND(E18+E19-G17+E17,0)</f>
        <v>0</v>
      </c>
      <c r="F27" s="174">
        <f t="shared" ref="F27:L27" si="11">IF(C27=0,0,E27/C27)</f>
        <v>0</v>
      </c>
      <c r="G27" s="173">
        <f>ROUND(G18+G19-I17+G17,0)</f>
        <v>0</v>
      </c>
      <c r="H27" s="174">
        <f t="shared" si="11"/>
        <v>0</v>
      </c>
      <c r="I27" s="173">
        <f>ROUND(I18+I19-K17+I17,0)</f>
        <v>0</v>
      </c>
      <c r="J27" s="174">
        <f t="shared" si="11"/>
        <v>0</v>
      </c>
      <c r="K27" s="173">
        <f>ROUND(K18+K19-K17*K15+K17,0)</f>
        <v>0</v>
      </c>
      <c r="L27" s="174">
        <f t="shared" si="11"/>
        <v>0</v>
      </c>
    </row>
  </sheetData>
  <mergeCells count="2">
    <mergeCell ref="A1:L1"/>
    <mergeCell ref="K2:L2"/>
  </mergeCells>
  <pageMargins left="0" right="0" top="0.19685039370078741" bottom="0" header="0" footer="0"/>
  <pageSetup paperSize="9" scale="80" fitToHeight="4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zoomScaleNormal="100" zoomScaleSheetLayoutView="90" workbookViewId="0">
      <selection activeCell="A2" sqref="A2"/>
    </sheetView>
  </sheetViews>
  <sheetFormatPr defaultRowHeight="15.75" x14ac:dyDescent="0.2"/>
  <cols>
    <col min="1" max="1" width="42.42578125" style="152" customWidth="1"/>
    <col min="2" max="2" width="14.42578125" style="152" customWidth="1"/>
    <col min="3" max="3" width="14.5703125" style="176" customWidth="1"/>
    <col min="4" max="4" width="10.7109375" style="176" customWidth="1"/>
    <col min="5" max="5" width="14.42578125" style="151" customWidth="1"/>
    <col min="6" max="6" width="10.7109375" style="151" customWidth="1"/>
    <col min="7" max="7" width="13.28515625" style="163" customWidth="1"/>
    <col min="8" max="8" width="10.7109375" style="163" customWidth="1"/>
    <col min="9" max="9" width="14.85546875" style="163" customWidth="1"/>
    <col min="10" max="10" width="10.7109375" style="163" customWidth="1"/>
    <col min="11" max="11" width="15.85546875" style="163" customWidth="1"/>
    <col min="12" max="12" width="10.7109375" style="163" customWidth="1"/>
    <col min="13" max="16384" width="9.140625" style="163"/>
  </cols>
  <sheetData>
    <row r="1" spans="1:12" s="151" customFormat="1" x14ac:dyDescent="0.2">
      <c r="A1" s="612">
        <v>99</v>
      </c>
      <c r="B1" s="612"/>
      <c r="C1" s="612"/>
      <c r="D1" s="612"/>
      <c r="E1" s="612"/>
      <c r="F1" s="612"/>
      <c r="G1" s="612"/>
      <c r="H1" s="612"/>
      <c r="I1" s="612"/>
      <c r="J1" s="612"/>
      <c r="K1" s="612"/>
      <c r="L1" s="612"/>
    </row>
    <row r="2" spans="1:12" s="151" customFormat="1" ht="34.5" customHeight="1" x14ac:dyDescent="0.2">
      <c r="A2" s="152"/>
      <c r="B2" s="152"/>
      <c r="K2" s="614" t="s">
        <v>135</v>
      </c>
      <c r="L2" s="614"/>
    </row>
    <row r="3" spans="1:12" s="151" customFormat="1" ht="19.5" customHeight="1" x14ac:dyDescent="0.2">
      <c r="A3" s="153" t="s">
        <v>136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</row>
    <row r="4" spans="1:12" s="151" customFormat="1" x14ac:dyDescent="0.2">
      <c r="A4" s="139"/>
      <c r="B4" s="139"/>
      <c r="C4" s="139"/>
      <c r="D4" s="139"/>
      <c r="L4" s="140" t="s">
        <v>0</v>
      </c>
    </row>
    <row r="5" spans="1:12" s="151" customFormat="1" ht="42.75" x14ac:dyDescent="0.2">
      <c r="A5" s="141" t="s">
        <v>1</v>
      </c>
      <c r="B5" s="154" t="s">
        <v>25</v>
      </c>
      <c r="C5" s="154" t="s">
        <v>26</v>
      </c>
      <c r="D5" s="154" t="s">
        <v>20</v>
      </c>
      <c r="E5" s="154" t="s">
        <v>27</v>
      </c>
      <c r="F5" s="154" t="s">
        <v>20</v>
      </c>
      <c r="G5" s="154" t="s">
        <v>28</v>
      </c>
      <c r="H5" s="154" t="s">
        <v>20</v>
      </c>
      <c r="I5" s="154" t="s">
        <v>29</v>
      </c>
      <c r="J5" s="154" t="s">
        <v>20</v>
      </c>
      <c r="K5" s="154" t="s">
        <v>30</v>
      </c>
      <c r="L5" s="154" t="s">
        <v>20</v>
      </c>
    </row>
    <row r="6" spans="1:12" s="151" customFormat="1" x14ac:dyDescent="0.2">
      <c r="A6" s="155" t="s">
        <v>118</v>
      </c>
      <c r="B6" s="156"/>
      <c r="C6" s="156"/>
      <c r="D6" s="157">
        <f>IF(B6=0,0,C6/B6)</f>
        <v>0</v>
      </c>
      <c r="E6" s="156">
        <f>C6*E8</f>
        <v>0</v>
      </c>
      <c r="F6" s="157">
        <f>IF(C6=0,0,E6/C6)</f>
        <v>0</v>
      </c>
      <c r="G6" s="156">
        <f>E6*G8</f>
        <v>0</v>
      </c>
      <c r="H6" s="157">
        <f>IF(E6=0,0,G6/E6)</f>
        <v>0</v>
      </c>
      <c r="I6" s="156">
        <f>G6*I8</f>
        <v>0</v>
      </c>
      <c r="J6" s="157">
        <f>IF(G6=0,0,I6/G6)</f>
        <v>0</v>
      </c>
      <c r="K6" s="156">
        <f>I6*K8</f>
        <v>0</v>
      </c>
      <c r="L6" s="157">
        <f>IF(I6=0,0,K6/I6)</f>
        <v>0</v>
      </c>
    </row>
    <row r="7" spans="1:12" s="151" customFormat="1" x14ac:dyDescent="0.2">
      <c r="A7" s="155" t="s">
        <v>119</v>
      </c>
      <c r="B7" s="156"/>
      <c r="C7" s="156"/>
      <c r="D7" s="157">
        <f>IF(B7=0,0,C7/B7)</f>
        <v>0</v>
      </c>
      <c r="E7" s="156">
        <f>C7*E8</f>
        <v>0</v>
      </c>
      <c r="F7" s="157">
        <f>IF(C7=0,0,E7/C7)</f>
        <v>0</v>
      </c>
      <c r="G7" s="156">
        <f>E7*G8</f>
        <v>0</v>
      </c>
      <c r="H7" s="157">
        <f>IF(E7=0,0,G7/E7)</f>
        <v>0</v>
      </c>
      <c r="I7" s="156">
        <f>G7*I8</f>
        <v>0</v>
      </c>
      <c r="J7" s="157">
        <f>IF(G7=0,0,I7/G7)</f>
        <v>0</v>
      </c>
      <c r="K7" s="156">
        <f t="shared" ref="K7" si="0">I7*K8</f>
        <v>0</v>
      </c>
      <c r="L7" s="157">
        <f>IF(I7=0,0,K7/I7)</f>
        <v>0</v>
      </c>
    </row>
    <row r="8" spans="1:12" s="151" customFormat="1" x14ac:dyDescent="0.2">
      <c r="A8" s="158" t="s">
        <v>120</v>
      </c>
      <c r="B8" s="159" t="s">
        <v>11</v>
      </c>
      <c r="C8" s="159" t="s">
        <v>11</v>
      </c>
      <c r="D8" s="159" t="s">
        <v>11</v>
      </c>
      <c r="E8" s="160">
        <f>'182 1 03 02021'!E8</f>
        <v>0</v>
      </c>
      <c r="F8" s="159" t="s">
        <v>11</v>
      </c>
      <c r="G8" s="160">
        <f>'182 1 03 02021'!G8</f>
        <v>0</v>
      </c>
      <c r="H8" s="159" t="s">
        <v>11</v>
      </c>
      <c r="I8" s="160">
        <f>'182 1 03 02021'!I8</f>
        <v>0</v>
      </c>
      <c r="J8" s="159" t="s">
        <v>11</v>
      </c>
      <c r="K8" s="160">
        <f>'182 1 03 02021'!K8</f>
        <v>0</v>
      </c>
      <c r="L8" s="159" t="s">
        <v>11</v>
      </c>
    </row>
    <row r="9" spans="1:12" s="151" customFormat="1" x14ac:dyDescent="0.2">
      <c r="A9" s="161" t="s">
        <v>121</v>
      </c>
      <c r="B9" s="17">
        <f>IF(B19=0,0,B20/B19)</f>
        <v>0</v>
      </c>
      <c r="C9" s="17">
        <f>IF(C19=0,0,C20/C19)</f>
        <v>0</v>
      </c>
      <c r="D9" s="157" t="s">
        <v>11</v>
      </c>
      <c r="E9" s="17">
        <f>IF(AVERAGE(B9:C9)&gt;1,1,AVERAGE(B9:C9))</f>
        <v>0</v>
      </c>
      <c r="F9" s="157" t="s">
        <v>11</v>
      </c>
      <c r="G9" s="17">
        <f>E9</f>
        <v>0</v>
      </c>
      <c r="H9" s="157" t="s">
        <v>11</v>
      </c>
      <c r="I9" s="17">
        <f>G9</f>
        <v>0</v>
      </c>
      <c r="J9" s="157" t="s">
        <v>11</v>
      </c>
      <c r="K9" s="17">
        <f t="shared" ref="K9" si="1">I9</f>
        <v>0</v>
      </c>
      <c r="L9" s="157" t="s">
        <v>11</v>
      </c>
    </row>
    <row r="10" spans="1:12" ht="30" x14ac:dyDescent="0.2">
      <c r="A10" s="155" t="s">
        <v>122</v>
      </c>
      <c r="B10" s="179"/>
      <c r="C10" s="179"/>
      <c r="D10" s="157">
        <f>IF(B10=0,0,C10/B10)</f>
        <v>0</v>
      </c>
      <c r="E10" s="179"/>
      <c r="F10" s="157">
        <f>IF(C10=0,0,E10/C10)</f>
        <v>0</v>
      </c>
      <c r="G10" s="179">
        <f>E10*G8</f>
        <v>0</v>
      </c>
      <c r="H10" s="157">
        <f>IF(E10=0,0,G10/E10)</f>
        <v>0</v>
      </c>
      <c r="I10" s="179">
        <f>G10*I8</f>
        <v>0</v>
      </c>
      <c r="J10" s="157">
        <f>IF(G10=0,0,I10/G10)</f>
        <v>0</v>
      </c>
      <c r="K10" s="179">
        <f>I10*K8</f>
        <v>0</v>
      </c>
      <c r="L10" s="157">
        <f>IF(I10=0,0,K10/I10)</f>
        <v>0</v>
      </c>
    </row>
    <row r="11" spans="1:12" s="151" customFormat="1" ht="30" x14ac:dyDescent="0.2">
      <c r="A11" s="164" t="s">
        <v>123</v>
      </c>
      <c r="B11" s="162" t="s">
        <v>11</v>
      </c>
      <c r="C11" s="162" t="s">
        <v>11</v>
      </c>
      <c r="D11" s="162" t="s">
        <v>11</v>
      </c>
      <c r="E11" s="156">
        <f>(((E6*Ставки!E$12)/1000)-E7)*E9</f>
        <v>0</v>
      </c>
      <c r="F11" s="162" t="s">
        <v>11</v>
      </c>
      <c r="G11" s="156">
        <f>(((G6*Ставки!F$12)/1000)-G7)*G9</f>
        <v>0</v>
      </c>
      <c r="H11" s="162" t="s">
        <v>11</v>
      </c>
      <c r="I11" s="156">
        <f>(((I6*Ставки!G$12)/1000)-I7)*I9</f>
        <v>0</v>
      </c>
      <c r="J11" s="162" t="s">
        <v>11</v>
      </c>
      <c r="K11" s="156">
        <f>(((K6*Ставки!H$12)/1000)-K7)*K9</f>
        <v>0</v>
      </c>
      <c r="L11" s="162" t="s">
        <v>11</v>
      </c>
    </row>
    <row r="12" spans="1:12" s="151" customFormat="1" ht="28.5" x14ac:dyDescent="0.2">
      <c r="A12" s="165" t="s">
        <v>6</v>
      </c>
      <c r="B12" s="162" t="s">
        <v>11</v>
      </c>
      <c r="C12" s="162" t="s">
        <v>11</v>
      </c>
      <c r="D12" s="162" t="s">
        <v>11</v>
      </c>
      <c r="E12" s="180">
        <f>E13+E14+E15+E16+E17+E18</f>
        <v>0</v>
      </c>
      <c r="F12" s="162" t="s">
        <v>11</v>
      </c>
      <c r="G12" s="180">
        <f t="shared" ref="G12:K12" si="2">G13+G14+G15+G16+G17+G18</f>
        <v>0</v>
      </c>
      <c r="H12" s="162" t="s">
        <v>11</v>
      </c>
      <c r="I12" s="180">
        <f t="shared" si="2"/>
        <v>0</v>
      </c>
      <c r="J12" s="162" t="s">
        <v>11</v>
      </c>
      <c r="K12" s="180">
        <f t="shared" si="2"/>
        <v>0</v>
      </c>
      <c r="L12" s="162" t="s">
        <v>11</v>
      </c>
    </row>
    <row r="13" spans="1:12" s="151" customFormat="1" ht="30" x14ac:dyDescent="0.2">
      <c r="A13" s="166" t="s">
        <v>8</v>
      </c>
      <c r="B13" s="162" t="s">
        <v>11</v>
      </c>
      <c r="C13" s="162" t="s">
        <v>11</v>
      </c>
      <c r="D13" s="162" t="s">
        <v>11</v>
      </c>
      <c r="E13" s="180"/>
      <c r="F13" s="162" t="s">
        <v>11</v>
      </c>
      <c r="G13" s="180"/>
      <c r="H13" s="162" t="s">
        <v>11</v>
      </c>
      <c r="I13" s="180"/>
      <c r="J13" s="162" t="s">
        <v>11</v>
      </c>
      <c r="K13" s="180"/>
      <c r="L13" s="162" t="s">
        <v>11</v>
      </c>
    </row>
    <row r="14" spans="1:12" s="151" customFormat="1" ht="30" x14ac:dyDescent="0.2">
      <c r="A14" s="166" t="s">
        <v>9</v>
      </c>
      <c r="B14" s="162" t="s">
        <v>11</v>
      </c>
      <c r="C14" s="162" t="s">
        <v>11</v>
      </c>
      <c r="D14" s="162" t="s">
        <v>11</v>
      </c>
      <c r="E14" s="180"/>
      <c r="F14" s="162" t="s">
        <v>11</v>
      </c>
      <c r="G14" s="180"/>
      <c r="H14" s="162" t="s">
        <v>11</v>
      </c>
      <c r="I14" s="180"/>
      <c r="J14" s="162" t="s">
        <v>11</v>
      </c>
      <c r="K14" s="180"/>
      <c r="L14" s="162" t="s">
        <v>11</v>
      </c>
    </row>
    <row r="15" spans="1:12" s="151" customFormat="1" x14ac:dyDescent="0.2">
      <c r="A15" s="166" t="s">
        <v>124</v>
      </c>
      <c r="B15" s="162" t="s">
        <v>11</v>
      </c>
      <c r="C15" s="162" t="s">
        <v>11</v>
      </c>
      <c r="D15" s="162" t="s">
        <v>11</v>
      </c>
      <c r="E15" s="180"/>
      <c r="F15" s="162" t="s">
        <v>11</v>
      </c>
      <c r="G15" s="180"/>
      <c r="H15" s="162" t="s">
        <v>11</v>
      </c>
      <c r="I15" s="180"/>
      <c r="J15" s="162" t="s">
        <v>11</v>
      </c>
      <c r="K15" s="180"/>
      <c r="L15" s="162" t="s">
        <v>11</v>
      </c>
    </row>
    <row r="16" spans="1:12" s="151" customFormat="1" x14ac:dyDescent="0.2">
      <c r="A16" s="167" t="s">
        <v>7</v>
      </c>
      <c r="B16" s="162" t="s">
        <v>11</v>
      </c>
      <c r="C16" s="162" t="s">
        <v>11</v>
      </c>
      <c r="D16" s="162" t="s">
        <v>11</v>
      </c>
      <c r="E16" s="180"/>
      <c r="F16" s="162" t="s">
        <v>11</v>
      </c>
      <c r="G16" s="180"/>
      <c r="H16" s="162" t="s">
        <v>11</v>
      </c>
      <c r="I16" s="180"/>
      <c r="J16" s="162" t="s">
        <v>11</v>
      </c>
      <c r="K16" s="180"/>
      <c r="L16" s="162" t="s">
        <v>11</v>
      </c>
    </row>
    <row r="17" spans="1:12" s="151" customFormat="1" x14ac:dyDescent="0.2">
      <c r="A17" s="167" t="s">
        <v>78</v>
      </c>
      <c r="B17" s="162" t="s">
        <v>11</v>
      </c>
      <c r="C17" s="162" t="s">
        <v>11</v>
      </c>
      <c r="D17" s="162" t="s">
        <v>11</v>
      </c>
      <c r="E17" s="180"/>
      <c r="F17" s="162" t="s">
        <v>11</v>
      </c>
      <c r="G17" s="180"/>
      <c r="H17" s="162" t="s">
        <v>11</v>
      </c>
      <c r="I17" s="180"/>
      <c r="J17" s="162" t="s">
        <v>11</v>
      </c>
      <c r="K17" s="180"/>
      <c r="L17" s="162" t="s">
        <v>11</v>
      </c>
    </row>
    <row r="18" spans="1:12" s="151" customFormat="1" ht="45" x14ac:dyDescent="0.2">
      <c r="A18" s="167" t="s">
        <v>21</v>
      </c>
      <c r="B18" s="162" t="s">
        <v>11</v>
      </c>
      <c r="C18" s="162" t="s">
        <v>11</v>
      </c>
      <c r="D18" s="162" t="s">
        <v>11</v>
      </c>
      <c r="E18" s="180"/>
      <c r="F18" s="162" t="s">
        <v>11</v>
      </c>
      <c r="G18" s="180"/>
      <c r="H18" s="162" t="s">
        <v>11</v>
      </c>
      <c r="I18" s="180"/>
      <c r="J18" s="162" t="s">
        <v>11</v>
      </c>
      <c r="K18" s="180"/>
      <c r="L18" s="162" t="s">
        <v>11</v>
      </c>
    </row>
    <row r="19" spans="1:12" s="151" customFormat="1" x14ac:dyDescent="0.2">
      <c r="A19" s="155" t="s">
        <v>19</v>
      </c>
      <c r="B19" s="149"/>
      <c r="C19" s="149"/>
      <c r="D19" s="169">
        <f t="shared" ref="D19:D20" si="3">IF(B19=0,0,C19/B19)</f>
        <v>0</v>
      </c>
      <c r="E19" s="162" t="s">
        <v>11</v>
      </c>
      <c r="F19" s="162" t="s">
        <v>11</v>
      </c>
      <c r="G19" s="162" t="s">
        <v>11</v>
      </c>
      <c r="H19" s="162" t="s">
        <v>11</v>
      </c>
      <c r="I19" s="162" t="s">
        <v>11</v>
      </c>
      <c r="J19" s="162" t="s">
        <v>11</v>
      </c>
      <c r="K19" s="162" t="s">
        <v>11</v>
      </c>
      <c r="L19" s="162" t="s">
        <v>11</v>
      </c>
    </row>
    <row r="20" spans="1:12" s="175" customFormat="1" x14ac:dyDescent="0.2">
      <c r="A20" s="170" t="s">
        <v>18</v>
      </c>
      <c r="B20" s="171"/>
      <c r="C20" s="171"/>
      <c r="D20" s="172">
        <f t="shared" si="3"/>
        <v>0</v>
      </c>
      <c r="E20" s="173">
        <f>ROUND(E11+E12+E10-G10,0)</f>
        <v>0</v>
      </c>
      <c r="F20" s="174">
        <f>IF(C20=0,0,E20/C20)</f>
        <v>0</v>
      </c>
      <c r="G20" s="173">
        <f>ROUND(G11+G12+G10-I10,0)</f>
        <v>0</v>
      </c>
      <c r="H20" s="174">
        <f>IF(E20=0,0,G20/E20)</f>
        <v>0</v>
      </c>
      <c r="I20" s="173">
        <f>ROUND(I11+I12+I10-K10,0)</f>
        <v>0</v>
      </c>
      <c r="J20" s="174">
        <f>IF(G20=0,0,I20/G20)</f>
        <v>0</v>
      </c>
      <c r="K20" s="173">
        <f>ROUND(K11+K12+K10-K10*K8,0)</f>
        <v>0</v>
      </c>
      <c r="L20" s="174">
        <f>IF(I20=0,0,K20/I20)</f>
        <v>0</v>
      </c>
    </row>
  </sheetData>
  <mergeCells count="2">
    <mergeCell ref="A1:L1"/>
    <mergeCell ref="K2:L2"/>
  </mergeCells>
  <printOptions horizontalCentered="1"/>
  <pageMargins left="0" right="0" top="0.39370078740157483" bottom="0" header="0" footer="0"/>
  <pageSetup paperSize="9" scale="80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workbookViewId="0">
      <selection activeCell="A2" sqref="A2"/>
    </sheetView>
  </sheetViews>
  <sheetFormatPr defaultRowHeight="15.75" x14ac:dyDescent="0.2"/>
  <cols>
    <col min="1" max="1" width="70.85546875" style="152" customWidth="1"/>
    <col min="2" max="2" width="12.140625" style="176" customWidth="1"/>
    <col min="3" max="3" width="15.7109375" style="176" customWidth="1"/>
    <col min="4" max="4" width="15.5703125" style="176" customWidth="1"/>
    <col min="5" max="5" width="13" style="176" customWidth="1"/>
    <col min="6" max="8" width="13.7109375" style="163" customWidth="1"/>
    <col min="9" max="9" width="12.28515625" style="151" customWidth="1"/>
    <col min="10" max="16384" width="9.140625" style="163"/>
  </cols>
  <sheetData>
    <row r="1" spans="1:9" s="151" customFormat="1" x14ac:dyDescent="0.2">
      <c r="A1" s="612">
        <v>100</v>
      </c>
      <c r="B1" s="612"/>
      <c r="C1" s="612"/>
      <c r="D1" s="612"/>
      <c r="E1" s="612"/>
      <c r="F1" s="612"/>
      <c r="G1" s="612"/>
      <c r="H1" s="612"/>
    </row>
    <row r="2" spans="1:9" s="151" customFormat="1" ht="27" customHeight="1" x14ac:dyDescent="0.2">
      <c r="A2" s="152"/>
      <c r="B2" s="176"/>
      <c r="C2" s="176"/>
      <c r="D2" s="176"/>
      <c r="E2" s="176"/>
      <c r="F2" s="163"/>
      <c r="G2" s="614" t="s">
        <v>137</v>
      </c>
      <c r="H2" s="614"/>
    </row>
    <row r="3" spans="1:9" s="151" customFormat="1" x14ac:dyDescent="0.2">
      <c r="A3" s="181" t="s">
        <v>138</v>
      </c>
      <c r="B3" s="182"/>
      <c r="C3" s="182"/>
      <c r="D3" s="182"/>
      <c r="E3" s="182"/>
      <c r="F3" s="183"/>
      <c r="G3" s="183"/>
      <c r="H3" s="183"/>
    </row>
    <row r="4" spans="1:9" x14ac:dyDescent="0.2">
      <c r="A4" s="615" t="s">
        <v>139</v>
      </c>
      <c r="B4" s="615" t="s">
        <v>140</v>
      </c>
      <c r="C4" s="615"/>
      <c r="D4" s="615"/>
      <c r="E4" s="615"/>
      <c r="F4" s="615"/>
      <c r="G4" s="615"/>
      <c r="H4" s="615"/>
      <c r="I4" s="163"/>
    </row>
    <row r="5" spans="1:9" ht="38.25" x14ac:dyDescent="0.2">
      <c r="A5" s="615"/>
      <c r="B5" s="184" t="s">
        <v>141</v>
      </c>
      <c r="C5" s="185" t="s">
        <v>84</v>
      </c>
      <c r="D5" s="185" t="s">
        <v>85</v>
      </c>
      <c r="E5" s="185" t="s">
        <v>27</v>
      </c>
      <c r="F5" s="185" t="s">
        <v>28</v>
      </c>
      <c r="G5" s="185" t="s">
        <v>29</v>
      </c>
      <c r="H5" s="185" t="s">
        <v>30</v>
      </c>
      <c r="I5" s="163"/>
    </row>
    <row r="6" spans="1:9" ht="63.75" x14ac:dyDescent="0.2">
      <c r="A6" s="186" t="s">
        <v>142</v>
      </c>
      <c r="B6" s="184" t="s">
        <v>143</v>
      </c>
      <c r="C6" s="187"/>
      <c r="D6" s="187"/>
      <c r="E6" s="187"/>
      <c r="F6" s="187"/>
      <c r="G6" s="187"/>
      <c r="H6" s="187"/>
      <c r="I6" s="163"/>
    </row>
    <row r="7" spans="1:9" x14ac:dyDescent="0.2">
      <c r="A7" s="186" t="s">
        <v>144</v>
      </c>
      <c r="B7" s="184" t="s">
        <v>145</v>
      </c>
      <c r="C7" s="187"/>
      <c r="D7" s="187"/>
      <c r="E7" s="187"/>
      <c r="F7" s="187"/>
      <c r="G7" s="187"/>
      <c r="H7" s="187"/>
      <c r="I7" s="163"/>
    </row>
    <row r="8" spans="1:9" ht="98.25" x14ac:dyDescent="0.2">
      <c r="A8" s="186" t="s">
        <v>146</v>
      </c>
      <c r="B8" s="188" t="s">
        <v>147</v>
      </c>
      <c r="C8" s="189"/>
      <c r="D8" s="189"/>
      <c r="E8" s="189"/>
      <c r="F8" s="189"/>
      <c r="G8" s="189"/>
      <c r="H8" s="187"/>
      <c r="I8" s="163"/>
    </row>
    <row r="9" spans="1:9" x14ac:dyDescent="0.2">
      <c r="A9" s="186" t="s">
        <v>148</v>
      </c>
      <c r="B9" s="184" t="s">
        <v>145</v>
      </c>
      <c r="C9" s="189"/>
      <c r="D9" s="189"/>
      <c r="E9" s="189"/>
      <c r="F9" s="189"/>
      <c r="G9" s="189"/>
      <c r="H9" s="187"/>
      <c r="I9" s="163"/>
    </row>
    <row r="10" spans="1:9" ht="38.25" x14ac:dyDescent="0.2">
      <c r="A10" s="186" t="s">
        <v>149</v>
      </c>
      <c r="B10" s="184" t="s">
        <v>145</v>
      </c>
      <c r="C10" s="189"/>
      <c r="D10" s="189"/>
      <c r="E10" s="189"/>
      <c r="F10" s="189"/>
      <c r="G10" s="189"/>
      <c r="H10" s="187"/>
      <c r="I10" s="163"/>
    </row>
    <row r="11" spans="1:9" x14ac:dyDescent="0.2">
      <c r="A11" s="186" t="s">
        <v>129</v>
      </c>
      <c r="B11" s="184" t="s">
        <v>145</v>
      </c>
      <c r="C11" s="189"/>
      <c r="D11" s="189"/>
      <c r="E11" s="189"/>
      <c r="F11" s="189"/>
      <c r="G11" s="189"/>
      <c r="H11" s="187"/>
      <c r="I11" s="163"/>
    </row>
    <row r="12" spans="1:9" ht="38.25" x14ac:dyDescent="0.2">
      <c r="A12" s="190" t="s">
        <v>150</v>
      </c>
      <c r="B12" s="184" t="s">
        <v>145</v>
      </c>
      <c r="C12" s="187"/>
      <c r="D12" s="187"/>
      <c r="E12" s="187"/>
      <c r="F12" s="187"/>
      <c r="G12" s="187"/>
      <c r="H12" s="187"/>
      <c r="I12" s="163"/>
    </row>
    <row r="14" spans="1:9" x14ac:dyDescent="0.2">
      <c r="A14" s="191" t="s">
        <v>151</v>
      </c>
    </row>
    <row r="15" spans="1:9" x14ac:dyDescent="0.2">
      <c r="A15" s="192" t="s">
        <v>152</v>
      </c>
    </row>
    <row r="16" spans="1:9" x14ac:dyDescent="0.2">
      <c r="A16" s="191" t="s">
        <v>153</v>
      </c>
    </row>
    <row r="17" spans="1:1" x14ac:dyDescent="0.2">
      <c r="A17" s="191" t="s">
        <v>154</v>
      </c>
    </row>
    <row r="18" spans="1:1" x14ac:dyDescent="0.2">
      <c r="A18" s="191" t="s">
        <v>155</v>
      </c>
    </row>
    <row r="19" spans="1:1" x14ac:dyDescent="0.2">
      <c r="A19" s="191" t="s">
        <v>156</v>
      </c>
    </row>
  </sheetData>
  <mergeCells count="4">
    <mergeCell ref="A1:H1"/>
    <mergeCell ref="G2:H2"/>
    <mergeCell ref="A4:A5"/>
    <mergeCell ref="B4:H4"/>
  </mergeCells>
  <printOptions horizontalCentered="1"/>
  <pageMargins left="0" right="0" top="0.31496062992125984" bottom="0" header="0" footer="0"/>
  <pageSetup paperSize="9" scale="87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4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44.85546875" style="26" customWidth="1"/>
    <col min="2" max="2" width="20.140625" style="26" customWidth="1"/>
    <col min="3" max="16384" width="9.140625" style="26"/>
  </cols>
  <sheetData>
    <row r="1" spans="1:2" ht="15.75" x14ac:dyDescent="0.25">
      <c r="A1" s="605">
        <v>101</v>
      </c>
      <c r="B1" s="605"/>
    </row>
    <row r="2" spans="1:2" ht="25.5" x14ac:dyDescent="0.25">
      <c r="B2" s="27" t="s">
        <v>157</v>
      </c>
    </row>
    <row r="3" spans="1:2" ht="42.75" customHeight="1" x14ac:dyDescent="0.25">
      <c r="A3" s="606" t="s">
        <v>158</v>
      </c>
      <c r="B3" s="606"/>
    </row>
    <row r="4" spans="1:2" ht="15.75" x14ac:dyDescent="0.25">
      <c r="A4" s="28"/>
      <c r="B4" s="29" t="s">
        <v>0</v>
      </c>
    </row>
    <row r="5" spans="1:2" ht="33.75" customHeight="1" x14ac:dyDescent="0.25">
      <c r="A5" s="30" t="s">
        <v>1</v>
      </c>
      <c r="B5" s="30" t="s">
        <v>159</v>
      </c>
    </row>
    <row r="6" spans="1:2" ht="30" customHeight="1" x14ac:dyDescent="0.25">
      <c r="A6" s="31" t="s">
        <v>35</v>
      </c>
      <c r="B6" s="32">
        <f>'182 1 05 01010'!E26+'182 1 05 01020(50)'!E26</f>
        <v>0</v>
      </c>
    </row>
    <row r="7" spans="1:2" ht="30" customHeight="1" x14ac:dyDescent="0.25">
      <c r="A7" s="31" t="s">
        <v>36</v>
      </c>
      <c r="B7" s="32">
        <f>'182 1 05 01010'!G26+'182 1 05 01020(50)'!G26</f>
        <v>0</v>
      </c>
    </row>
    <row r="8" spans="1:2" ht="30" customHeight="1" x14ac:dyDescent="0.25">
      <c r="A8" s="33" t="s">
        <v>37</v>
      </c>
      <c r="B8" s="34" t="str">
        <f>IF(B6=0," ",B7/B6)</f>
        <v xml:space="preserve"> </v>
      </c>
    </row>
    <row r="9" spans="1:2" ht="30" customHeight="1" x14ac:dyDescent="0.25">
      <c r="A9" s="31" t="s">
        <v>38</v>
      </c>
      <c r="B9" s="193">
        <f>'182 1 05 01010'!I26+'182 1 05 01020(50)'!I26</f>
        <v>0</v>
      </c>
    </row>
    <row r="10" spans="1:2" ht="30" customHeight="1" x14ac:dyDescent="0.25">
      <c r="A10" s="33" t="s">
        <v>37</v>
      </c>
      <c r="B10" s="34" t="str">
        <f>IF(B7=0," ",B9/B7)</f>
        <v xml:space="preserve"> </v>
      </c>
    </row>
    <row r="11" spans="1:2" ht="30" customHeight="1" x14ac:dyDescent="0.25">
      <c r="A11" s="31" t="s">
        <v>39</v>
      </c>
      <c r="B11" s="193">
        <f>'182 1 05 01010'!K26+'182 1 05 01020(50)'!K26</f>
        <v>0</v>
      </c>
    </row>
    <row r="12" spans="1:2" ht="30" customHeight="1" x14ac:dyDescent="0.25">
      <c r="A12" s="33" t="s">
        <v>37</v>
      </c>
      <c r="B12" s="34" t="str">
        <f>IF(B9=0," ",B11/B9)</f>
        <v xml:space="preserve"> </v>
      </c>
    </row>
    <row r="13" spans="1:2" ht="30" customHeight="1" x14ac:dyDescent="0.25">
      <c r="A13" s="31" t="s">
        <v>40</v>
      </c>
      <c r="B13" s="193">
        <f>'182 1 05 01010'!M26+'182 1 05 01020(50)'!M26</f>
        <v>0</v>
      </c>
    </row>
    <row r="14" spans="1:2" ht="30" customHeight="1" x14ac:dyDescent="0.25">
      <c r="A14" s="33" t="s">
        <v>37</v>
      </c>
      <c r="B14" s="34" t="str">
        <f>IF(B11=0," ",B13/B11)</f>
        <v xml:space="preserve"> </v>
      </c>
    </row>
  </sheetData>
  <mergeCells count="2">
    <mergeCell ref="A1:B1"/>
    <mergeCell ref="A3:B3"/>
  </mergeCells>
  <printOptions horizontalCentered="1"/>
  <pageMargins left="0" right="0" top="0.39370078740157483" bottom="0.19685039370078741" header="0.31496062992125984" footer="0.31496062992125984"/>
  <pageSetup paperSize="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workbookViewId="0">
      <pane xSplit="1" ySplit="5" topLeftCell="B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5.75" x14ac:dyDescent="0.2"/>
  <cols>
    <col min="1" max="1" width="48" style="36" customWidth="1"/>
    <col min="2" max="2" width="14.42578125" style="36" customWidth="1"/>
    <col min="3" max="3" width="14.5703125" style="36" customWidth="1"/>
    <col min="4" max="4" width="10.7109375" style="36" customWidth="1"/>
    <col min="5" max="5" width="14.42578125" style="54" customWidth="1"/>
    <col min="6" max="6" width="10.7109375" style="54" customWidth="1"/>
    <col min="7" max="7" width="13.28515625" style="35" customWidth="1"/>
    <col min="8" max="8" width="10.7109375" style="35" customWidth="1"/>
    <col min="9" max="9" width="14.85546875" style="55" customWidth="1"/>
    <col min="10" max="10" width="10.7109375" style="55" customWidth="1"/>
    <col min="11" max="11" width="15.85546875" style="55" customWidth="1"/>
    <col min="12" max="12" width="10.7109375" style="55" customWidth="1"/>
    <col min="13" max="13" width="15.5703125" style="55" customWidth="1"/>
    <col min="14" max="14" width="10.7109375" style="55" customWidth="1"/>
    <col min="15" max="16384" width="9.140625" style="55"/>
  </cols>
  <sheetData>
    <row r="1" spans="1:14" s="35" customFormat="1" x14ac:dyDescent="0.2">
      <c r="A1" s="605">
        <v>102</v>
      </c>
      <c r="B1" s="605"/>
      <c r="C1" s="605"/>
      <c r="D1" s="605"/>
      <c r="E1" s="605"/>
      <c r="F1" s="605"/>
      <c r="G1" s="605"/>
      <c r="H1" s="605"/>
      <c r="I1" s="605"/>
      <c r="J1" s="605"/>
      <c r="K1" s="605"/>
      <c r="L1" s="605"/>
      <c r="M1" s="605"/>
      <c r="N1" s="605"/>
    </row>
    <row r="2" spans="1:14" s="35" customFormat="1" ht="30" customHeight="1" x14ac:dyDescent="0.2">
      <c r="A2" s="36"/>
      <c r="B2" s="36"/>
      <c r="C2" s="36"/>
      <c r="D2" s="36"/>
      <c r="M2" s="616" t="s">
        <v>160</v>
      </c>
      <c r="N2" s="616"/>
    </row>
    <row r="3" spans="1:14" s="35" customFormat="1" ht="18.75" customHeight="1" x14ac:dyDescent="0.2">
      <c r="A3" s="606" t="s">
        <v>161</v>
      </c>
      <c r="B3" s="606"/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</row>
    <row r="4" spans="1:14" s="35" customFormat="1" x14ac:dyDescent="0.2">
      <c r="A4" s="28"/>
      <c r="B4" s="28"/>
      <c r="C4" s="28"/>
      <c r="D4" s="28"/>
      <c r="E4" s="28"/>
      <c r="F4" s="28"/>
      <c r="M4" s="29" t="s">
        <v>0</v>
      </c>
    </row>
    <row r="5" spans="1:14" s="35" customFormat="1" ht="42.75" x14ac:dyDescent="0.2">
      <c r="A5" s="30" t="s">
        <v>1</v>
      </c>
      <c r="B5" s="37" t="s">
        <v>24</v>
      </c>
      <c r="C5" s="37" t="s">
        <v>25</v>
      </c>
      <c r="D5" s="37" t="s">
        <v>20</v>
      </c>
      <c r="E5" s="37" t="s">
        <v>26</v>
      </c>
      <c r="F5" s="37" t="s">
        <v>20</v>
      </c>
      <c r="G5" s="37" t="s">
        <v>27</v>
      </c>
      <c r="H5" s="37" t="s">
        <v>20</v>
      </c>
      <c r="I5" s="37" t="s">
        <v>28</v>
      </c>
      <c r="J5" s="37" t="s">
        <v>20</v>
      </c>
      <c r="K5" s="37" t="s">
        <v>29</v>
      </c>
      <c r="L5" s="37" t="s">
        <v>20</v>
      </c>
      <c r="M5" s="37" t="s">
        <v>30</v>
      </c>
      <c r="N5" s="37" t="s">
        <v>20</v>
      </c>
    </row>
    <row r="6" spans="1:14" s="35" customFormat="1" ht="30" x14ac:dyDescent="0.2">
      <c r="A6" s="74" t="s">
        <v>162</v>
      </c>
      <c r="B6" s="39"/>
      <c r="C6" s="39"/>
      <c r="D6" s="194">
        <f>IF(B6=0,0,C6/B6)</f>
        <v>0</v>
      </c>
      <c r="E6" s="39"/>
      <c r="F6" s="194">
        <f>IF(C6=0,0,E6/C6)</f>
        <v>0</v>
      </c>
      <c r="G6" s="39"/>
      <c r="H6" s="194">
        <f>IF(E6=0,0,G6/E6)</f>
        <v>0</v>
      </c>
      <c r="I6" s="39"/>
      <c r="J6" s="194">
        <f>IF(G6=0,0,I6/G6)</f>
        <v>0</v>
      </c>
      <c r="K6" s="39"/>
      <c r="L6" s="194">
        <f>IF(I6=0,0,K6/I6)</f>
        <v>0</v>
      </c>
      <c r="M6" s="39"/>
      <c r="N6" s="194">
        <f>IF(K6=0,0,M6/K6)</f>
        <v>0</v>
      </c>
    </row>
    <row r="7" spans="1:14" s="35" customFormat="1" x14ac:dyDescent="0.2">
      <c r="A7" s="195" t="s">
        <v>163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4" s="35" customFormat="1" ht="45" x14ac:dyDescent="0.2">
      <c r="A8" s="196" t="s">
        <v>164</v>
      </c>
      <c r="B8" s="39"/>
      <c r="C8" s="39"/>
      <c r="D8" s="194">
        <f>IF(B8=0,0,C8/B8)</f>
        <v>0</v>
      </c>
      <c r="E8" s="39"/>
      <c r="F8" s="194">
        <f>IF(C8=0,0,E8/C8)</f>
        <v>0</v>
      </c>
      <c r="G8" s="39"/>
      <c r="H8" s="194">
        <f>IF(E8=0,0,G8/E8)</f>
        <v>0</v>
      </c>
      <c r="I8" s="39"/>
      <c r="J8" s="194">
        <f>IF(G8=0,0,I8/G8)</f>
        <v>0</v>
      </c>
      <c r="K8" s="39"/>
      <c r="L8" s="194">
        <f>IF(I8=0,0,K8/I8)</f>
        <v>0</v>
      </c>
      <c r="M8" s="39"/>
      <c r="N8" s="194">
        <f>IF(K8=0,0,M8/K8)</f>
        <v>0</v>
      </c>
    </row>
    <row r="9" spans="1:14" s="35" customFormat="1" ht="45" x14ac:dyDescent="0.2">
      <c r="A9" s="196" t="s">
        <v>165</v>
      </c>
      <c r="B9" s="39"/>
      <c r="C9" s="39"/>
      <c r="D9" s="194">
        <f>IF(B9=0,0,C9/B9)</f>
        <v>0</v>
      </c>
      <c r="E9" s="39"/>
      <c r="F9" s="194">
        <f>IF(C9=0,0,E9/C9)</f>
        <v>0</v>
      </c>
      <c r="G9" s="39">
        <f>E9</f>
        <v>0</v>
      </c>
      <c r="H9" s="194">
        <f>IF(E9=0,0,G9/E9)</f>
        <v>0</v>
      </c>
      <c r="I9" s="39">
        <f>G9</f>
        <v>0</v>
      </c>
      <c r="J9" s="194">
        <f>IF(G9=0,0,I9/G9)</f>
        <v>0</v>
      </c>
      <c r="K9" s="39">
        <f>I9</f>
        <v>0</v>
      </c>
      <c r="L9" s="194">
        <f>IF(I9=0,0,K9/I9)</f>
        <v>0</v>
      </c>
      <c r="M9" s="39">
        <f>K9</f>
        <v>0</v>
      </c>
      <c r="N9" s="194">
        <f>IF(K9=0,0,M9/K9)</f>
        <v>0</v>
      </c>
    </row>
    <row r="10" spans="1:14" s="53" customFormat="1" ht="45" x14ac:dyDescent="0.2">
      <c r="A10" s="197" t="s">
        <v>166</v>
      </c>
      <c r="B10" s="198">
        <f>B6-B8-B9</f>
        <v>0</v>
      </c>
      <c r="C10" s="198">
        <f>C6-C8-C9</f>
        <v>0</v>
      </c>
      <c r="D10" s="199">
        <f>IF(B10=0,0,C10/B10)</f>
        <v>0</v>
      </c>
      <c r="E10" s="198">
        <f>E6-E8-E9</f>
        <v>0</v>
      </c>
      <c r="F10" s="199">
        <f>IF(C10=0,0,E10/C10)</f>
        <v>0</v>
      </c>
      <c r="G10" s="198">
        <f>G6-G8-G9</f>
        <v>0</v>
      </c>
      <c r="H10" s="199">
        <f>IF(E10=0,0,G10/E10)</f>
        <v>0</v>
      </c>
      <c r="I10" s="198">
        <f>I6-I8-I9</f>
        <v>0</v>
      </c>
      <c r="J10" s="199">
        <f>IF(G10=0,0,I10/G10)</f>
        <v>0</v>
      </c>
      <c r="K10" s="198">
        <f>K6-K8-K9</f>
        <v>0</v>
      </c>
      <c r="L10" s="199">
        <f>IF(I10=0,0,K10/I10)</f>
        <v>0</v>
      </c>
      <c r="M10" s="198">
        <f>M6-M8-M9</f>
        <v>0</v>
      </c>
      <c r="N10" s="199">
        <f>IF(K10=0,0,M10/K10)</f>
        <v>0</v>
      </c>
    </row>
    <row r="11" spans="1:14" s="53" customFormat="1" x14ac:dyDescent="0.2">
      <c r="A11" s="74" t="s">
        <v>167</v>
      </c>
      <c r="B11" s="39"/>
      <c r="C11" s="39"/>
      <c r="D11" s="194">
        <f>IF(B11=0,0,C11/B11)</f>
        <v>0</v>
      </c>
      <c r="E11" s="39"/>
      <c r="F11" s="194">
        <f>IF(C11=0,0,E11/C11)</f>
        <v>0</v>
      </c>
      <c r="G11" s="39">
        <f>E11*F11*G14</f>
        <v>0</v>
      </c>
      <c r="H11" s="194">
        <f>IF(E11=0,0,G11/E11)</f>
        <v>0</v>
      </c>
      <c r="I11" s="39">
        <f>G11*J10*I14</f>
        <v>0</v>
      </c>
      <c r="J11" s="194">
        <f>IF(G11=0,0,I11/G11)</f>
        <v>0</v>
      </c>
      <c r="K11" s="39">
        <f>I11*L10*K14</f>
        <v>0</v>
      </c>
      <c r="L11" s="194">
        <f>IF(I11=0,0,K11/I11)</f>
        <v>0</v>
      </c>
      <c r="M11" s="39">
        <f>K11*N10*M14</f>
        <v>0</v>
      </c>
      <c r="N11" s="194">
        <f>IF(K11=0,0,M11/K11)</f>
        <v>0</v>
      </c>
    </row>
    <row r="12" spans="1:14" s="53" customFormat="1" x14ac:dyDescent="0.2">
      <c r="A12" s="74" t="s">
        <v>168</v>
      </c>
      <c r="B12" s="39"/>
      <c r="C12" s="39"/>
      <c r="D12" s="194">
        <f>IF(B12=0,0,C12/B12)</f>
        <v>0</v>
      </c>
      <c r="E12" s="39"/>
      <c r="F12" s="194">
        <f>IF(C12=0,0,E12/C12)</f>
        <v>0</v>
      </c>
      <c r="G12" s="39">
        <f>G11*G13</f>
        <v>0</v>
      </c>
      <c r="H12" s="194">
        <f>IF(E12=0,0,G12/E12)</f>
        <v>0</v>
      </c>
      <c r="I12" s="39">
        <f>I11*I13</f>
        <v>0</v>
      </c>
      <c r="J12" s="194">
        <f>IF(G12=0,0,I12/G12)</f>
        <v>0</v>
      </c>
      <c r="K12" s="39">
        <f>K11*K13</f>
        <v>0</v>
      </c>
      <c r="L12" s="194">
        <f>IF(I12=0,0,K12/I12)</f>
        <v>0</v>
      </c>
      <c r="M12" s="39">
        <f>M11*M13</f>
        <v>0</v>
      </c>
      <c r="N12" s="194">
        <f>IF(K12=0,0,M12/K12)</f>
        <v>0</v>
      </c>
    </row>
    <row r="13" spans="1:14" s="53" customFormat="1" ht="30" x14ac:dyDescent="0.2">
      <c r="A13" s="200" t="s">
        <v>169</v>
      </c>
      <c r="B13" s="201">
        <f>IF(B11=0,0,B12/B11)</f>
        <v>0</v>
      </c>
      <c r="C13" s="201">
        <f>IF(C11=0,0,C12/C11)</f>
        <v>0</v>
      </c>
      <c r="D13" s="202" t="s">
        <v>11</v>
      </c>
      <c r="E13" s="201">
        <f>IF(E11=0,0,E12/E11)</f>
        <v>0</v>
      </c>
      <c r="F13" s="202" t="s">
        <v>11</v>
      </c>
      <c r="G13" s="201">
        <f>AVERAGE(B13,C13,E13)</f>
        <v>0</v>
      </c>
      <c r="H13" s="202" t="s">
        <v>11</v>
      </c>
      <c r="I13" s="201">
        <f>G13</f>
        <v>0</v>
      </c>
      <c r="J13" s="202" t="s">
        <v>11</v>
      </c>
      <c r="K13" s="201">
        <f>I13</f>
        <v>0</v>
      </c>
      <c r="L13" s="202" t="s">
        <v>11</v>
      </c>
      <c r="M13" s="201">
        <f>K13</f>
        <v>0</v>
      </c>
      <c r="N13" s="202" t="s">
        <v>11</v>
      </c>
    </row>
    <row r="14" spans="1:14" s="53" customFormat="1" ht="30" x14ac:dyDescent="0.2">
      <c r="A14" s="203" t="s">
        <v>170</v>
      </c>
      <c r="B14" s="204" t="s">
        <v>11</v>
      </c>
      <c r="C14" s="204" t="s">
        <v>11</v>
      </c>
      <c r="D14" s="204" t="s">
        <v>11</v>
      </c>
      <c r="E14" s="204" t="s">
        <v>11</v>
      </c>
      <c r="F14" s="204" t="s">
        <v>11</v>
      </c>
      <c r="G14" s="205"/>
      <c r="H14" s="204" t="s">
        <v>11</v>
      </c>
      <c r="I14" s="205"/>
      <c r="J14" s="204" t="s">
        <v>11</v>
      </c>
      <c r="K14" s="205"/>
      <c r="L14" s="204" t="s">
        <v>11</v>
      </c>
      <c r="M14" s="205"/>
      <c r="N14" s="204" t="s">
        <v>11</v>
      </c>
    </row>
    <row r="15" spans="1:14" s="53" customFormat="1" x14ac:dyDescent="0.2">
      <c r="A15" s="195" t="s">
        <v>121</v>
      </c>
      <c r="B15" s="40">
        <f>IF(B25=0,0,B26/B25)</f>
        <v>0</v>
      </c>
      <c r="C15" s="40">
        <f>IF(C25=0,0,C26/C25)</f>
        <v>0</v>
      </c>
      <c r="D15" s="202" t="s">
        <v>11</v>
      </c>
      <c r="E15" s="40">
        <f>IF(E25=0,0,E26/E25)</f>
        <v>0</v>
      </c>
      <c r="F15" s="202" t="s">
        <v>11</v>
      </c>
      <c r="G15" s="17">
        <f>IF(AVERAGE(B15,C15,E15)&gt;1,1,AVERAGE(B15,C15,E15))</f>
        <v>0</v>
      </c>
      <c r="H15" s="202" t="s">
        <v>11</v>
      </c>
      <c r="I15" s="17">
        <f>G15</f>
        <v>0</v>
      </c>
      <c r="J15" s="202" t="s">
        <v>11</v>
      </c>
      <c r="K15" s="17">
        <f>I15</f>
        <v>0</v>
      </c>
      <c r="L15" s="202" t="s">
        <v>11</v>
      </c>
      <c r="M15" s="17">
        <f>K15</f>
        <v>0</v>
      </c>
      <c r="N15" s="202" t="s">
        <v>11</v>
      </c>
    </row>
    <row r="16" spans="1:14" s="53" customFormat="1" ht="30" x14ac:dyDescent="0.2">
      <c r="A16" s="74" t="s">
        <v>5</v>
      </c>
      <c r="B16" s="202" t="s">
        <v>11</v>
      </c>
      <c r="C16" s="202" t="s">
        <v>11</v>
      </c>
      <c r="D16" s="202" t="s">
        <v>11</v>
      </c>
      <c r="E16" s="202" t="s">
        <v>11</v>
      </c>
      <c r="F16" s="202" t="s">
        <v>11</v>
      </c>
      <c r="G16" s="39">
        <f>G12*G15</f>
        <v>0</v>
      </c>
      <c r="H16" s="194" t="s">
        <v>11</v>
      </c>
      <c r="I16" s="39">
        <f>I12*I15</f>
        <v>0</v>
      </c>
      <c r="J16" s="194" t="s">
        <v>11</v>
      </c>
      <c r="K16" s="39">
        <f>K12*K15</f>
        <v>0</v>
      </c>
      <c r="L16" s="194" t="s">
        <v>11</v>
      </c>
      <c r="M16" s="39">
        <f>M12*M15</f>
        <v>0</v>
      </c>
      <c r="N16" s="194" t="s">
        <v>11</v>
      </c>
    </row>
    <row r="17" spans="1:14" s="35" customFormat="1" ht="28.5" x14ac:dyDescent="0.2">
      <c r="A17" s="206" t="s">
        <v>6</v>
      </c>
      <c r="B17" s="207" t="s">
        <v>11</v>
      </c>
      <c r="C17" s="207" t="s">
        <v>11</v>
      </c>
      <c r="D17" s="207" t="s">
        <v>11</v>
      </c>
      <c r="E17" s="207" t="s">
        <v>11</v>
      </c>
      <c r="F17" s="207" t="s">
        <v>11</v>
      </c>
      <c r="G17" s="208">
        <f>G18+G19+G20+G21+G22+G23+G24</f>
        <v>0</v>
      </c>
      <c r="H17" s="198" t="s">
        <v>11</v>
      </c>
      <c r="I17" s="208">
        <f>I18+I19+I20+I21+I22+I23+I24</f>
        <v>0</v>
      </c>
      <c r="J17" s="198" t="s">
        <v>11</v>
      </c>
      <c r="K17" s="208">
        <f>K18+K19+K20+K21+K22+K23+K24</f>
        <v>0</v>
      </c>
      <c r="L17" s="198" t="s">
        <v>11</v>
      </c>
      <c r="M17" s="208">
        <f>M18+M19+M20+M21+M22+M23+M24</f>
        <v>0</v>
      </c>
      <c r="N17" s="207" t="s">
        <v>11</v>
      </c>
    </row>
    <row r="18" spans="1:14" s="35" customFormat="1" ht="30" x14ac:dyDescent="0.2">
      <c r="A18" s="209" t="s">
        <v>8</v>
      </c>
      <c r="B18" s="202" t="s">
        <v>11</v>
      </c>
      <c r="C18" s="202" t="s">
        <v>11</v>
      </c>
      <c r="D18" s="202" t="s">
        <v>11</v>
      </c>
      <c r="E18" s="202" t="s">
        <v>11</v>
      </c>
      <c r="F18" s="202" t="s">
        <v>11</v>
      </c>
      <c r="G18" s="42"/>
      <c r="H18" s="210" t="s">
        <v>11</v>
      </c>
      <c r="I18" s="42"/>
      <c r="J18" s="210" t="s">
        <v>11</v>
      </c>
      <c r="K18" s="42"/>
      <c r="L18" s="210" t="s">
        <v>11</v>
      </c>
      <c r="M18" s="42"/>
      <c r="N18" s="202" t="s">
        <v>11</v>
      </c>
    </row>
    <row r="19" spans="1:14" s="35" customFormat="1" ht="30" x14ac:dyDescent="0.2">
      <c r="A19" s="209" t="s">
        <v>9</v>
      </c>
      <c r="B19" s="202" t="s">
        <v>11</v>
      </c>
      <c r="C19" s="202" t="s">
        <v>11</v>
      </c>
      <c r="D19" s="202" t="s">
        <v>11</v>
      </c>
      <c r="E19" s="202" t="s">
        <v>11</v>
      </c>
      <c r="F19" s="202" t="s">
        <v>11</v>
      </c>
      <c r="G19" s="42"/>
      <c r="H19" s="210" t="s">
        <v>11</v>
      </c>
      <c r="I19" s="42"/>
      <c r="J19" s="210" t="s">
        <v>11</v>
      </c>
      <c r="K19" s="42"/>
      <c r="L19" s="210" t="s">
        <v>11</v>
      </c>
      <c r="M19" s="42"/>
      <c r="N19" s="202" t="s">
        <v>11</v>
      </c>
    </row>
    <row r="20" spans="1:14" s="35" customFormat="1" x14ac:dyDescent="0.2">
      <c r="A20" s="209" t="s">
        <v>7</v>
      </c>
      <c r="B20" s="202" t="s">
        <v>11</v>
      </c>
      <c r="C20" s="202" t="s">
        <v>11</v>
      </c>
      <c r="D20" s="202" t="s">
        <v>11</v>
      </c>
      <c r="E20" s="202" t="s">
        <v>11</v>
      </c>
      <c r="F20" s="202" t="s">
        <v>11</v>
      </c>
      <c r="G20" s="42"/>
      <c r="H20" s="210" t="s">
        <v>11</v>
      </c>
      <c r="I20" s="42"/>
      <c r="J20" s="210" t="s">
        <v>11</v>
      </c>
      <c r="K20" s="42"/>
      <c r="L20" s="210" t="s">
        <v>11</v>
      </c>
      <c r="M20" s="42"/>
      <c r="N20" s="202" t="s">
        <v>11</v>
      </c>
    </row>
    <row r="21" spans="1:14" s="35" customFormat="1" x14ac:dyDescent="0.2">
      <c r="A21" s="209" t="s">
        <v>171</v>
      </c>
      <c r="B21" s="202" t="s">
        <v>11</v>
      </c>
      <c r="C21" s="202" t="s">
        <v>11</v>
      </c>
      <c r="D21" s="202" t="s">
        <v>11</v>
      </c>
      <c r="E21" s="202" t="s">
        <v>11</v>
      </c>
      <c r="F21" s="202" t="s">
        <v>11</v>
      </c>
      <c r="G21" s="42"/>
      <c r="H21" s="210" t="s">
        <v>11</v>
      </c>
      <c r="I21" s="42"/>
      <c r="J21" s="210" t="s">
        <v>11</v>
      </c>
      <c r="K21" s="42"/>
      <c r="L21" s="210" t="s">
        <v>11</v>
      </c>
      <c r="M21" s="42"/>
      <c r="N21" s="202" t="s">
        <v>11</v>
      </c>
    </row>
    <row r="22" spans="1:14" s="35" customFormat="1" x14ac:dyDescent="0.2">
      <c r="A22" s="209" t="s">
        <v>78</v>
      </c>
      <c r="B22" s="202" t="s">
        <v>11</v>
      </c>
      <c r="C22" s="202" t="s">
        <v>11</v>
      </c>
      <c r="D22" s="202" t="s">
        <v>11</v>
      </c>
      <c r="E22" s="202" t="s">
        <v>11</v>
      </c>
      <c r="F22" s="202" t="s">
        <v>11</v>
      </c>
      <c r="G22" s="42"/>
      <c r="H22" s="210" t="s">
        <v>11</v>
      </c>
      <c r="I22" s="42"/>
      <c r="J22" s="210" t="s">
        <v>11</v>
      </c>
      <c r="K22" s="42"/>
      <c r="L22" s="210" t="s">
        <v>11</v>
      </c>
      <c r="M22" s="42"/>
      <c r="N22" s="202" t="s">
        <v>11</v>
      </c>
    </row>
    <row r="23" spans="1:14" s="35" customFormat="1" x14ac:dyDescent="0.2">
      <c r="A23" s="209" t="s">
        <v>172</v>
      </c>
      <c r="B23" s="202" t="s">
        <v>11</v>
      </c>
      <c r="C23" s="202" t="s">
        <v>11</v>
      </c>
      <c r="D23" s="202" t="s">
        <v>11</v>
      </c>
      <c r="E23" s="202" t="s">
        <v>11</v>
      </c>
      <c r="F23" s="202" t="s">
        <v>11</v>
      </c>
      <c r="G23" s="42"/>
      <c r="H23" s="210" t="s">
        <v>11</v>
      </c>
      <c r="I23" s="42"/>
      <c r="J23" s="210" t="s">
        <v>11</v>
      </c>
      <c r="K23" s="42"/>
      <c r="L23" s="210" t="s">
        <v>11</v>
      </c>
      <c r="M23" s="42"/>
      <c r="N23" s="202" t="s">
        <v>11</v>
      </c>
    </row>
    <row r="24" spans="1:14" s="35" customFormat="1" x14ac:dyDescent="0.2">
      <c r="A24" s="209" t="s">
        <v>23</v>
      </c>
      <c r="B24" s="202" t="s">
        <v>11</v>
      </c>
      <c r="C24" s="202" t="s">
        <v>11</v>
      </c>
      <c r="D24" s="202" t="s">
        <v>11</v>
      </c>
      <c r="E24" s="202" t="s">
        <v>11</v>
      </c>
      <c r="F24" s="202" t="s">
        <v>11</v>
      </c>
      <c r="G24" s="42"/>
      <c r="H24" s="210" t="s">
        <v>11</v>
      </c>
      <c r="I24" s="42"/>
      <c r="J24" s="210" t="s">
        <v>11</v>
      </c>
      <c r="K24" s="42"/>
      <c r="L24" s="210" t="s">
        <v>11</v>
      </c>
      <c r="M24" s="42"/>
      <c r="N24" s="202" t="s">
        <v>11</v>
      </c>
    </row>
    <row r="25" spans="1:14" s="35" customFormat="1" x14ac:dyDescent="0.2">
      <c r="A25" s="74" t="s">
        <v>19</v>
      </c>
      <c r="B25" s="39"/>
      <c r="C25" s="39"/>
      <c r="D25" s="194">
        <f>IF(B25=0,0,C25/B25)</f>
        <v>0</v>
      </c>
      <c r="E25" s="39"/>
      <c r="F25" s="194">
        <f>IF(C25=0,0,E25/C25)</f>
        <v>0</v>
      </c>
      <c r="G25" s="202" t="s">
        <v>11</v>
      </c>
      <c r="H25" s="202" t="s">
        <v>11</v>
      </c>
      <c r="I25" s="202" t="s">
        <v>11</v>
      </c>
      <c r="J25" s="202" t="s">
        <v>11</v>
      </c>
      <c r="K25" s="202" t="s">
        <v>11</v>
      </c>
      <c r="L25" s="202" t="s">
        <v>11</v>
      </c>
      <c r="M25" s="202" t="s">
        <v>11</v>
      </c>
      <c r="N25" s="202" t="s">
        <v>11</v>
      </c>
    </row>
    <row r="26" spans="1:14" s="53" customFormat="1" x14ac:dyDescent="0.2">
      <c r="A26" s="211" t="s">
        <v>18</v>
      </c>
      <c r="B26" s="212"/>
      <c r="C26" s="212"/>
      <c r="D26" s="213">
        <f>IF(B26=0,0,C26/B26)</f>
        <v>0</v>
      </c>
      <c r="E26" s="212"/>
      <c r="F26" s="213">
        <f>IF(C26=0,0,E26/C26)</f>
        <v>0</v>
      </c>
      <c r="G26" s="214">
        <f>ROUND(G16+G17,0)</f>
        <v>0</v>
      </c>
      <c r="H26" s="213">
        <f>IF(E26=0,0,G26/E26)</f>
        <v>0</v>
      </c>
      <c r="I26" s="214">
        <f>ROUND(I16+I17,0)</f>
        <v>0</v>
      </c>
      <c r="J26" s="213">
        <f>IF(G26=0,0,I26/G26)</f>
        <v>0</v>
      </c>
      <c r="K26" s="214">
        <f>ROUND(K16+K17,0)</f>
        <v>0</v>
      </c>
      <c r="L26" s="213">
        <f>IF(I26=0,0,K26/I26)</f>
        <v>0</v>
      </c>
      <c r="M26" s="214">
        <f>ROUND(M16+M17,0)</f>
        <v>0</v>
      </c>
      <c r="N26" s="213">
        <f>IF(K26=0,0,M26/K26)</f>
        <v>0</v>
      </c>
    </row>
    <row r="28" spans="1:14" x14ac:dyDescent="0.2">
      <c r="A28" s="215" t="s">
        <v>173</v>
      </c>
    </row>
    <row r="29" spans="1:14" x14ac:dyDescent="0.2">
      <c r="G29" s="216"/>
      <c r="I29" s="216"/>
      <c r="J29" s="217"/>
    </row>
    <row r="30" spans="1:14" x14ac:dyDescent="0.2">
      <c r="G30" s="216"/>
    </row>
  </sheetData>
  <mergeCells count="3">
    <mergeCell ref="A1:N1"/>
    <mergeCell ref="M2:N2"/>
    <mergeCell ref="A3:N3"/>
  </mergeCells>
  <printOptions horizontalCentered="1"/>
  <pageMargins left="0" right="0" top="0.31496062992125984" bottom="0" header="0" footer="0"/>
  <pageSetup paperSize="9" scale="68" fitToHeight="0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workbookViewId="0">
      <pane xSplit="1" ySplit="5" topLeftCell="B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5.75" x14ac:dyDescent="0.2"/>
  <cols>
    <col min="1" max="1" width="48" style="36" customWidth="1"/>
    <col min="2" max="2" width="14.7109375" style="36" customWidth="1"/>
    <col min="3" max="3" width="14.5703125" style="36" customWidth="1"/>
    <col min="4" max="4" width="10.7109375" style="36" customWidth="1"/>
    <col min="5" max="5" width="14.5703125" style="54" customWidth="1"/>
    <col min="6" max="6" width="10.7109375" style="54" customWidth="1"/>
    <col min="7" max="7" width="13.28515625" style="35" customWidth="1"/>
    <col min="8" max="8" width="10.7109375" style="35" customWidth="1"/>
    <col min="9" max="9" width="14.85546875" style="55" customWidth="1"/>
    <col min="10" max="10" width="10.7109375" style="55" customWidth="1"/>
    <col min="11" max="11" width="15.85546875" style="55" customWidth="1"/>
    <col min="12" max="12" width="10.7109375" style="55" customWidth="1"/>
    <col min="13" max="13" width="15.5703125" style="55" customWidth="1"/>
    <col min="14" max="14" width="10.7109375" style="55" customWidth="1"/>
    <col min="15" max="16384" width="9.140625" style="55"/>
  </cols>
  <sheetData>
    <row r="1" spans="1:14" s="35" customFormat="1" x14ac:dyDescent="0.2">
      <c r="A1" s="605">
        <v>103</v>
      </c>
      <c r="B1" s="605"/>
      <c r="C1" s="605"/>
      <c r="D1" s="605"/>
      <c r="E1" s="605"/>
      <c r="F1" s="605"/>
      <c r="G1" s="605"/>
      <c r="H1" s="605"/>
      <c r="I1" s="605"/>
      <c r="J1" s="605"/>
      <c r="K1" s="605"/>
      <c r="L1" s="605"/>
      <c r="M1" s="605"/>
      <c r="N1" s="605"/>
    </row>
    <row r="2" spans="1:14" s="35" customFormat="1" ht="27.75" customHeight="1" x14ac:dyDescent="0.2">
      <c r="A2" s="36"/>
      <c r="B2" s="36"/>
      <c r="C2" s="36"/>
      <c r="D2" s="36"/>
      <c r="M2" s="616" t="s">
        <v>174</v>
      </c>
      <c r="N2" s="616"/>
    </row>
    <row r="3" spans="1:14" s="35" customFormat="1" ht="42" customHeight="1" x14ac:dyDescent="0.2">
      <c r="A3" s="606" t="s">
        <v>175</v>
      </c>
      <c r="B3" s="606"/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</row>
    <row r="4" spans="1:14" s="35" customFormat="1" x14ac:dyDescent="0.2">
      <c r="A4" s="28"/>
      <c r="B4" s="28"/>
      <c r="C4" s="28"/>
      <c r="D4" s="28"/>
      <c r="E4" s="28"/>
      <c r="F4" s="28"/>
      <c r="M4" s="29" t="s">
        <v>0</v>
      </c>
    </row>
    <row r="5" spans="1:14" s="35" customFormat="1" ht="42.75" x14ac:dyDescent="0.2">
      <c r="A5" s="30" t="s">
        <v>1</v>
      </c>
      <c r="B5" s="37" t="s">
        <v>24</v>
      </c>
      <c r="C5" s="37" t="s">
        <v>25</v>
      </c>
      <c r="D5" s="37" t="s">
        <v>20</v>
      </c>
      <c r="E5" s="37" t="s">
        <v>26</v>
      </c>
      <c r="F5" s="37" t="s">
        <v>20</v>
      </c>
      <c r="G5" s="37" t="s">
        <v>27</v>
      </c>
      <c r="H5" s="37" t="s">
        <v>20</v>
      </c>
      <c r="I5" s="37" t="s">
        <v>28</v>
      </c>
      <c r="J5" s="37" t="s">
        <v>20</v>
      </c>
      <c r="K5" s="37" t="s">
        <v>29</v>
      </c>
      <c r="L5" s="37" t="s">
        <v>20</v>
      </c>
      <c r="M5" s="37" t="s">
        <v>30</v>
      </c>
      <c r="N5" s="37" t="s">
        <v>20</v>
      </c>
    </row>
    <row r="6" spans="1:14" s="35" customFormat="1" ht="30" x14ac:dyDescent="0.2">
      <c r="A6" s="74" t="s">
        <v>162</v>
      </c>
      <c r="B6" s="39"/>
      <c r="C6" s="39"/>
      <c r="D6" s="194">
        <f>IF(B6=0,0,C6/B6)</f>
        <v>0</v>
      </c>
      <c r="E6" s="39"/>
      <c r="F6" s="194">
        <f>IF(C6=0,0,E6/C6)</f>
        <v>0</v>
      </c>
      <c r="G6" s="39"/>
      <c r="H6" s="194">
        <f>IF(E6=0,0,G6/E6)</f>
        <v>0</v>
      </c>
      <c r="I6" s="39"/>
      <c r="J6" s="194">
        <f>IF(G6=0,0,I6/G6)</f>
        <v>0</v>
      </c>
      <c r="K6" s="39"/>
      <c r="L6" s="194">
        <f>IF(I6=0,0,K6/I6)</f>
        <v>0</v>
      </c>
      <c r="M6" s="39"/>
      <c r="N6" s="194">
        <f>IF(K6=0,0,M6/K6)</f>
        <v>0</v>
      </c>
    </row>
    <row r="7" spans="1:14" s="35" customFormat="1" x14ac:dyDescent="0.2">
      <c r="A7" s="195" t="s">
        <v>163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4" s="35" customFormat="1" ht="45" x14ac:dyDescent="0.2">
      <c r="A8" s="196" t="s">
        <v>164</v>
      </c>
      <c r="B8" s="39"/>
      <c r="C8" s="39"/>
      <c r="D8" s="194">
        <f>IF(B8=0,0,C8/B8)</f>
        <v>0</v>
      </c>
      <c r="E8" s="39"/>
      <c r="F8" s="194">
        <f>IF(C8=0,0,E8/C8)</f>
        <v>0</v>
      </c>
      <c r="G8" s="39"/>
      <c r="H8" s="194">
        <f>IF(E8=0,0,G8/E8)</f>
        <v>0</v>
      </c>
      <c r="I8" s="39"/>
      <c r="J8" s="194">
        <f>IF(G8=0,0,I8/G8)</f>
        <v>0</v>
      </c>
      <c r="K8" s="39"/>
      <c r="L8" s="194">
        <f>IF(I8=0,0,K8/I8)</f>
        <v>0</v>
      </c>
      <c r="M8" s="39"/>
      <c r="N8" s="194">
        <f>IF(K8=0,0,M8/K8)</f>
        <v>0</v>
      </c>
    </row>
    <row r="9" spans="1:14" s="35" customFormat="1" ht="45" x14ac:dyDescent="0.2">
      <c r="A9" s="196" t="s">
        <v>165</v>
      </c>
      <c r="B9" s="39"/>
      <c r="C9" s="39"/>
      <c r="D9" s="194">
        <f>IF(B9=0,0,C9/B9)</f>
        <v>0</v>
      </c>
      <c r="E9" s="39"/>
      <c r="F9" s="194">
        <f>IF(C9=0,0,E9/C9)</f>
        <v>0</v>
      </c>
      <c r="G9" s="39">
        <f>E9</f>
        <v>0</v>
      </c>
      <c r="H9" s="194">
        <f>IF(E9=0,0,G9/E9)</f>
        <v>0</v>
      </c>
      <c r="I9" s="39">
        <f>G9</f>
        <v>0</v>
      </c>
      <c r="J9" s="194">
        <f>IF(G9=0,0,I9/G9)</f>
        <v>0</v>
      </c>
      <c r="K9" s="39">
        <f>I9</f>
        <v>0</v>
      </c>
      <c r="L9" s="194">
        <f>IF(I9=0,0,K9/I9)</f>
        <v>0</v>
      </c>
      <c r="M9" s="39">
        <f>K9</f>
        <v>0</v>
      </c>
      <c r="N9" s="194">
        <f>IF(K9=0,0,M9/K9)</f>
        <v>0</v>
      </c>
    </row>
    <row r="10" spans="1:14" s="53" customFormat="1" ht="45" x14ac:dyDescent="0.2">
      <c r="A10" s="197" t="s">
        <v>166</v>
      </c>
      <c r="B10" s="198">
        <f>B6-B8-B9</f>
        <v>0</v>
      </c>
      <c r="C10" s="198">
        <f t="shared" ref="C10:M10" si="0">C6-C8-C9</f>
        <v>0</v>
      </c>
      <c r="D10" s="199">
        <f>IF(B10=0,0,C10/B10)</f>
        <v>0</v>
      </c>
      <c r="E10" s="198">
        <f t="shared" si="0"/>
        <v>0</v>
      </c>
      <c r="F10" s="199">
        <f>IF(C10=0,0,E10/C10)</f>
        <v>0</v>
      </c>
      <c r="G10" s="198">
        <f t="shared" si="0"/>
        <v>0</v>
      </c>
      <c r="H10" s="199">
        <f>IF(E10=0,0,G10/E10)</f>
        <v>0</v>
      </c>
      <c r="I10" s="198">
        <f t="shared" si="0"/>
        <v>0</v>
      </c>
      <c r="J10" s="199">
        <f>IF(G10=0,0,I10/G10)</f>
        <v>0</v>
      </c>
      <c r="K10" s="198">
        <f t="shared" si="0"/>
        <v>0</v>
      </c>
      <c r="L10" s="199">
        <f>IF(I10=0,0,K10/I10)</f>
        <v>0</v>
      </c>
      <c r="M10" s="198">
        <f t="shared" si="0"/>
        <v>0</v>
      </c>
      <c r="N10" s="199">
        <f>IF(K10=0,0,M10/K10)</f>
        <v>0</v>
      </c>
    </row>
    <row r="11" spans="1:14" s="53" customFormat="1" x14ac:dyDescent="0.2">
      <c r="A11" s="74" t="s">
        <v>167</v>
      </c>
      <c r="B11" s="39"/>
      <c r="C11" s="39"/>
      <c r="D11" s="194">
        <f t="shared" ref="D11:D12" si="1">IF(B11=0,0,C11/B11)</f>
        <v>0</v>
      </c>
      <c r="E11" s="39"/>
      <c r="F11" s="194">
        <f t="shared" ref="F11:N12" si="2">IF(C11=0,0,E11/C11)</f>
        <v>0</v>
      </c>
      <c r="G11" s="39">
        <f>E11*H6*G14</f>
        <v>0</v>
      </c>
      <c r="H11" s="194">
        <f t="shared" si="2"/>
        <v>0</v>
      </c>
      <c r="I11" s="39">
        <f>G11*J10*I14</f>
        <v>0</v>
      </c>
      <c r="J11" s="194">
        <f t="shared" si="2"/>
        <v>0</v>
      </c>
      <c r="K11" s="39">
        <f>I11*L10*K14</f>
        <v>0</v>
      </c>
      <c r="L11" s="194">
        <f t="shared" si="2"/>
        <v>0</v>
      </c>
      <c r="M11" s="39">
        <f>K11*N10*M14</f>
        <v>0</v>
      </c>
      <c r="N11" s="194">
        <f t="shared" si="2"/>
        <v>0</v>
      </c>
    </row>
    <row r="12" spans="1:14" s="53" customFormat="1" x14ac:dyDescent="0.2">
      <c r="A12" s="74" t="s">
        <v>168</v>
      </c>
      <c r="B12" s="39"/>
      <c r="C12" s="39"/>
      <c r="D12" s="194">
        <f t="shared" si="1"/>
        <v>0</v>
      </c>
      <c r="E12" s="39"/>
      <c r="F12" s="194">
        <f t="shared" si="2"/>
        <v>0</v>
      </c>
      <c r="G12" s="39">
        <f>G11*G13</f>
        <v>0</v>
      </c>
      <c r="H12" s="194">
        <f t="shared" si="2"/>
        <v>0</v>
      </c>
      <c r="I12" s="39">
        <f>I11*I13</f>
        <v>0</v>
      </c>
      <c r="J12" s="194">
        <f t="shared" si="2"/>
        <v>0</v>
      </c>
      <c r="K12" s="39">
        <f>K11*K13</f>
        <v>0</v>
      </c>
      <c r="L12" s="194">
        <f t="shared" si="2"/>
        <v>0</v>
      </c>
      <c r="M12" s="39">
        <f>M11*M13</f>
        <v>0</v>
      </c>
      <c r="N12" s="194">
        <f t="shared" si="2"/>
        <v>0</v>
      </c>
    </row>
    <row r="13" spans="1:14" s="53" customFormat="1" ht="30" x14ac:dyDescent="0.2">
      <c r="A13" s="200" t="s">
        <v>169</v>
      </c>
      <c r="B13" s="201">
        <f>IF(B11=0,0,B12/B11)</f>
        <v>0</v>
      </c>
      <c r="C13" s="201">
        <f>IF(C11=0,0,C12/C11)</f>
        <v>0</v>
      </c>
      <c r="D13" s="202" t="s">
        <v>11</v>
      </c>
      <c r="E13" s="201">
        <f>IF(E11=0,0,E12/E11)</f>
        <v>0</v>
      </c>
      <c r="F13" s="202" t="s">
        <v>11</v>
      </c>
      <c r="G13" s="201">
        <f>AVERAGE(B13,C13,E13)</f>
        <v>0</v>
      </c>
      <c r="H13" s="202" t="s">
        <v>11</v>
      </c>
      <c r="I13" s="201">
        <f>G13</f>
        <v>0</v>
      </c>
      <c r="J13" s="202" t="s">
        <v>11</v>
      </c>
      <c r="K13" s="201">
        <f>I13</f>
        <v>0</v>
      </c>
      <c r="L13" s="202" t="s">
        <v>11</v>
      </c>
      <c r="M13" s="201">
        <f>K13</f>
        <v>0</v>
      </c>
      <c r="N13" s="202" t="s">
        <v>11</v>
      </c>
    </row>
    <row r="14" spans="1:14" s="53" customFormat="1" ht="30" x14ac:dyDescent="0.2">
      <c r="A14" s="203" t="s">
        <v>170</v>
      </c>
      <c r="B14" s="204" t="s">
        <v>11</v>
      </c>
      <c r="C14" s="204" t="s">
        <v>11</v>
      </c>
      <c r="D14" s="204" t="s">
        <v>11</v>
      </c>
      <c r="E14" s="204" t="s">
        <v>11</v>
      </c>
      <c r="F14" s="204" t="s">
        <v>11</v>
      </c>
      <c r="G14" s="205">
        <f>'182 1 05 01010'!G14</f>
        <v>0</v>
      </c>
      <c r="H14" s="204" t="s">
        <v>11</v>
      </c>
      <c r="I14" s="205">
        <f>'182 1 05 01010'!I14</f>
        <v>0</v>
      </c>
      <c r="J14" s="204" t="s">
        <v>11</v>
      </c>
      <c r="K14" s="205">
        <f>'182 1 05 01010'!K14</f>
        <v>0</v>
      </c>
      <c r="L14" s="204" t="s">
        <v>11</v>
      </c>
      <c r="M14" s="205">
        <f>'182 1 05 01010'!M14</f>
        <v>0</v>
      </c>
      <c r="N14" s="204" t="s">
        <v>11</v>
      </c>
    </row>
    <row r="15" spans="1:14" s="53" customFormat="1" x14ac:dyDescent="0.2">
      <c r="A15" s="195" t="s">
        <v>121</v>
      </c>
      <c r="B15" s="40">
        <f>IF(B25=0,0,B26/B25)</f>
        <v>0</v>
      </c>
      <c r="C15" s="40">
        <f>IF(C25=0,0,C26/C25)</f>
        <v>0</v>
      </c>
      <c r="D15" s="202" t="s">
        <v>11</v>
      </c>
      <c r="E15" s="40">
        <f>IF(E25=0,0,E26/E25)</f>
        <v>0</v>
      </c>
      <c r="F15" s="202" t="s">
        <v>11</v>
      </c>
      <c r="G15" s="17">
        <f>IF(AVERAGE(B15,C15,E15)&gt;1,1,AVERAGE(B15,C15,E15))</f>
        <v>0</v>
      </c>
      <c r="H15" s="202" t="s">
        <v>11</v>
      </c>
      <c r="I15" s="17">
        <f>G15</f>
        <v>0</v>
      </c>
      <c r="J15" s="202" t="s">
        <v>11</v>
      </c>
      <c r="K15" s="17">
        <f>I15</f>
        <v>0</v>
      </c>
      <c r="L15" s="202" t="s">
        <v>11</v>
      </c>
      <c r="M15" s="17">
        <f>K15</f>
        <v>0</v>
      </c>
      <c r="N15" s="202" t="s">
        <v>11</v>
      </c>
    </row>
    <row r="16" spans="1:14" s="53" customFormat="1" ht="30" x14ac:dyDescent="0.2">
      <c r="A16" s="74" t="s">
        <v>5</v>
      </c>
      <c r="B16" s="202" t="s">
        <v>11</v>
      </c>
      <c r="C16" s="202" t="s">
        <v>11</v>
      </c>
      <c r="D16" s="202" t="s">
        <v>11</v>
      </c>
      <c r="E16" s="202" t="s">
        <v>11</v>
      </c>
      <c r="F16" s="202" t="s">
        <v>11</v>
      </c>
      <c r="G16" s="39">
        <f>G12*G15</f>
        <v>0</v>
      </c>
      <c r="H16" s="194" t="s">
        <v>11</v>
      </c>
      <c r="I16" s="39">
        <f>I12*I15</f>
        <v>0</v>
      </c>
      <c r="J16" s="194" t="s">
        <v>11</v>
      </c>
      <c r="K16" s="39">
        <f>K12*K15</f>
        <v>0</v>
      </c>
      <c r="L16" s="194" t="s">
        <v>11</v>
      </c>
      <c r="M16" s="39">
        <f>M12*M15</f>
        <v>0</v>
      </c>
      <c r="N16" s="194" t="s">
        <v>11</v>
      </c>
    </row>
    <row r="17" spans="1:14" s="35" customFormat="1" ht="28.5" x14ac:dyDescent="0.2">
      <c r="A17" s="206" t="s">
        <v>6</v>
      </c>
      <c r="B17" s="207" t="s">
        <v>11</v>
      </c>
      <c r="C17" s="207" t="s">
        <v>11</v>
      </c>
      <c r="D17" s="207" t="s">
        <v>11</v>
      </c>
      <c r="E17" s="207" t="s">
        <v>11</v>
      </c>
      <c r="F17" s="207" t="s">
        <v>11</v>
      </c>
      <c r="G17" s="208">
        <f>G18+G19+G20+G21+G22+G24+G23</f>
        <v>0</v>
      </c>
      <c r="H17" s="198" t="s">
        <v>11</v>
      </c>
      <c r="I17" s="208">
        <f>I18+I19+I20+I21+I22+I24+I23</f>
        <v>0</v>
      </c>
      <c r="J17" s="198" t="s">
        <v>11</v>
      </c>
      <c r="K17" s="208">
        <f>K18+K19+K20+K21+K22+K24+K23</f>
        <v>0</v>
      </c>
      <c r="L17" s="198" t="s">
        <v>11</v>
      </c>
      <c r="M17" s="208">
        <f>M18+M19+M20+M21+M22+M24+M23</f>
        <v>0</v>
      </c>
      <c r="N17" s="207" t="s">
        <v>11</v>
      </c>
    </row>
    <row r="18" spans="1:14" s="35" customFormat="1" ht="30" x14ac:dyDescent="0.2">
      <c r="A18" s="209" t="s">
        <v>8</v>
      </c>
      <c r="B18" s="202" t="s">
        <v>11</v>
      </c>
      <c r="C18" s="202" t="s">
        <v>11</v>
      </c>
      <c r="D18" s="202" t="s">
        <v>11</v>
      </c>
      <c r="E18" s="202" t="s">
        <v>11</v>
      </c>
      <c r="F18" s="202" t="s">
        <v>11</v>
      </c>
      <c r="G18" s="42"/>
      <c r="H18" s="210" t="s">
        <v>11</v>
      </c>
      <c r="I18" s="42"/>
      <c r="J18" s="210" t="s">
        <v>11</v>
      </c>
      <c r="K18" s="42"/>
      <c r="L18" s="210" t="s">
        <v>11</v>
      </c>
      <c r="M18" s="42"/>
      <c r="N18" s="202" t="s">
        <v>11</v>
      </c>
    </row>
    <row r="19" spans="1:14" s="35" customFormat="1" ht="30" x14ac:dyDescent="0.2">
      <c r="A19" s="209" t="s">
        <v>9</v>
      </c>
      <c r="B19" s="202" t="s">
        <v>11</v>
      </c>
      <c r="C19" s="202" t="s">
        <v>11</v>
      </c>
      <c r="D19" s="202" t="s">
        <v>11</v>
      </c>
      <c r="E19" s="202" t="s">
        <v>11</v>
      </c>
      <c r="F19" s="202" t="s">
        <v>11</v>
      </c>
      <c r="G19" s="42"/>
      <c r="H19" s="210" t="s">
        <v>11</v>
      </c>
      <c r="I19" s="42"/>
      <c r="J19" s="210" t="s">
        <v>11</v>
      </c>
      <c r="K19" s="42"/>
      <c r="L19" s="210" t="s">
        <v>11</v>
      </c>
      <c r="M19" s="42"/>
      <c r="N19" s="202" t="s">
        <v>11</v>
      </c>
    </row>
    <row r="20" spans="1:14" s="35" customFormat="1" x14ac:dyDescent="0.2">
      <c r="A20" s="209" t="s">
        <v>7</v>
      </c>
      <c r="B20" s="202" t="s">
        <v>11</v>
      </c>
      <c r="C20" s="202" t="s">
        <v>11</v>
      </c>
      <c r="D20" s="202" t="s">
        <v>11</v>
      </c>
      <c r="E20" s="202" t="s">
        <v>11</v>
      </c>
      <c r="F20" s="202" t="s">
        <v>11</v>
      </c>
      <c r="G20" s="42"/>
      <c r="H20" s="210" t="s">
        <v>11</v>
      </c>
      <c r="I20" s="42"/>
      <c r="J20" s="210" t="s">
        <v>11</v>
      </c>
      <c r="K20" s="42"/>
      <c r="L20" s="210" t="s">
        <v>11</v>
      </c>
      <c r="M20" s="42"/>
      <c r="N20" s="202" t="s">
        <v>11</v>
      </c>
    </row>
    <row r="21" spans="1:14" s="35" customFormat="1" x14ac:dyDescent="0.2">
      <c r="A21" s="209" t="s">
        <v>171</v>
      </c>
      <c r="B21" s="202" t="s">
        <v>11</v>
      </c>
      <c r="C21" s="202" t="s">
        <v>11</v>
      </c>
      <c r="D21" s="202" t="s">
        <v>11</v>
      </c>
      <c r="E21" s="202" t="s">
        <v>11</v>
      </c>
      <c r="F21" s="202" t="s">
        <v>11</v>
      </c>
      <c r="G21" s="42"/>
      <c r="H21" s="210" t="s">
        <v>11</v>
      </c>
      <c r="I21" s="42"/>
      <c r="J21" s="210" t="s">
        <v>11</v>
      </c>
      <c r="K21" s="42"/>
      <c r="L21" s="210" t="s">
        <v>11</v>
      </c>
      <c r="M21" s="42"/>
      <c r="N21" s="202" t="s">
        <v>11</v>
      </c>
    </row>
    <row r="22" spans="1:14" s="35" customFormat="1" x14ac:dyDescent="0.2">
      <c r="A22" s="209" t="s">
        <v>78</v>
      </c>
      <c r="B22" s="202" t="s">
        <v>11</v>
      </c>
      <c r="C22" s="202" t="s">
        <v>11</v>
      </c>
      <c r="D22" s="202" t="s">
        <v>11</v>
      </c>
      <c r="E22" s="202" t="s">
        <v>11</v>
      </c>
      <c r="F22" s="202" t="s">
        <v>11</v>
      </c>
      <c r="G22" s="42"/>
      <c r="H22" s="210" t="s">
        <v>11</v>
      </c>
      <c r="I22" s="42"/>
      <c r="J22" s="210" t="s">
        <v>11</v>
      </c>
      <c r="K22" s="42"/>
      <c r="L22" s="210" t="s">
        <v>11</v>
      </c>
      <c r="M22" s="42"/>
      <c r="N22" s="202" t="s">
        <v>11</v>
      </c>
    </row>
    <row r="23" spans="1:14" s="35" customFormat="1" x14ac:dyDescent="0.2">
      <c r="A23" s="209" t="s">
        <v>172</v>
      </c>
      <c r="B23" s="202" t="s">
        <v>11</v>
      </c>
      <c r="C23" s="202" t="s">
        <v>11</v>
      </c>
      <c r="D23" s="202" t="s">
        <v>11</v>
      </c>
      <c r="E23" s="202" t="s">
        <v>11</v>
      </c>
      <c r="F23" s="202" t="s">
        <v>11</v>
      </c>
      <c r="G23" s="42"/>
      <c r="H23" s="210" t="s">
        <v>11</v>
      </c>
      <c r="I23" s="42"/>
      <c r="J23" s="210" t="s">
        <v>11</v>
      </c>
      <c r="K23" s="42"/>
      <c r="L23" s="210" t="s">
        <v>11</v>
      </c>
      <c r="M23" s="42"/>
      <c r="N23" s="202" t="s">
        <v>11</v>
      </c>
    </row>
    <row r="24" spans="1:14" s="35" customFormat="1" x14ac:dyDescent="0.2">
      <c r="A24" s="209" t="s">
        <v>23</v>
      </c>
      <c r="B24" s="202" t="s">
        <v>11</v>
      </c>
      <c r="C24" s="202" t="s">
        <v>11</v>
      </c>
      <c r="D24" s="202" t="s">
        <v>11</v>
      </c>
      <c r="E24" s="202" t="s">
        <v>11</v>
      </c>
      <c r="F24" s="202" t="s">
        <v>11</v>
      </c>
      <c r="G24" s="42"/>
      <c r="H24" s="210" t="s">
        <v>11</v>
      </c>
      <c r="I24" s="42"/>
      <c r="J24" s="210" t="s">
        <v>11</v>
      </c>
      <c r="K24" s="42"/>
      <c r="L24" s="210" t="s">
        <v>11</v>
      </c>
      <c r="M24" s="42"/>
      <c r="N24" s="202" t="s">
        <v>11</v>
      </c>
    </row>
    <row r="25" spans="1:14" s="35" customFormat="1" x14ac:dyDescent="0.2">
      <c r="A25" s="74" t="s">
        <v>19</v>
      </c>
      <c r="B25" s="42"/>
      <c r="C25" s="42"/>
      <c r="D25" s="194">
        <f t="shared" ref="D25:D26" si="3">IF(B25=0,0,C25/B25)</f>
        <v>0</v>
      </c>
      <c r="E25" s="42"/>
      <c r="F25" s="194">
        <f t="shared" ref="F25:N26" si="4">IF(C25=0,0,E25/C25)</f>
        <v>0</v>
      </c>
      <c r="G25" s="202" t="s">
        <v>11</v>
      </c>
      <c r="H25" s="202" t="s">
        <v>11</v>
      </c>
      <c r="I25" s="202" t="s">
        <v>11</v>
      </c>
      <c r="J25" s="202" t="s">
        <v>11</v>
      </c>
      <c r="K25" s="202" t="s">
        <v>11</v>
      </c>
      <c r="L25" s="202" t="s">
        <v>11</v>
      </c>
      <c r="M25" s="202" t="s">
        <v>11</v>
      </c>
      <c r="N25" s="202" t="s">
        <v>11</v>
      </c>
    </row>
    <row r="26" spans="1:14" s="53" customFormat="1" x14ac:dyDescent="0.2">
      <c r="A26" s="211" t="s">
        <v>18</v>
      </c>
      <c r="B26" s="212"/>
      <c r="C26" s="212"/>
      <c r="D26" s="213">
        <f t="shared" si="3"/>
        <v>0</v>
      </c>
      <c r="E26" s="212"/>
      <c r="F26" s="213">
        <f t="shared" si="4"/>
        <v>0</v>
      </c>
      <c r="G26" s="214">
        <f>ROUND(G16+G17,0)</f>
        <v>0</v>
      </c>
      <c r="H26" s="213">
        <f t="shared" si="4"/>
        <v>0</v>
      </c>
      <c r="I26" s="214">
        <f>ROUND(I16+I17,0)</f>
        <v>0</v>
      </c>
      <c r="J26" s="213">
        <f t="shared" si="4"/>
        <v>0</v>
      </c>
      <c r="K26" s="214">
        <f>ROUND(K16+K17,0)</f>
        <v>0</v>
      </c>
      <c r="L26" s="213">
        <f t="shared" si="4"/>
        <v>0</v>
      </c>
      <c r="M26" s="214">
        <f>ROUND(M16+M17,0)</f>
        <v>0</v>
      </c>
      <c r="N26" s="213">
        <f t="shared" si="4"/>
        <v>0</v>
      </c>
    </row>
    <row r="28" spans="1:14" x14ac:dyDescent="0.2">
      <c r="A28" s="215" t="s">
        <v>173</v>
      </c>
    </row>
  </sheetData>
  <mergeCells count="3">
    <mergeCell ref="A1:N1"/>
    <mergeCell ref="M2:N2"/>
    <mergeCell ref="A3:N3"/>
  </mergeCells>
  <printOptions horizontalCentered="1"/>
  <pageMargins left="0" right="0" top="0.31496062992125984" bottom="0" header="0" footer="0"/>
  <pageSetup paperSize="9" scale="68" fitToHeight="0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workbookViewId="0">
      <pane ySplit="5" topLeftCell="A6" activePane="bottomLeft" state="frozen"/>
      <selection pane="bottomLeft" activeCell="A2" sqref="A2"/>
    </sheetView>
  </sheetViews>
  <sheetFormatPr defaultRowHeight="15.75" x14ac:dyDescent="0.2"/>
  <cols>
    <col min="1" max="1" width="49.42578125" style="36" customWidth="1"/>
    <col min="2" max="2" width="14.85546875" style="36" customWidth="1"/>
    <col min="3" max="3" width="14.7109375" style="36" customWidth="1"/>
    <col min="4" max="4" width="10.7109375" style="36" customWidth="1"/>
    <col min="5" max="5" width="14.5703125" style="54" customWidth="1"/>
    <col min="6" max="6" width="10.7109375" style="54" customWidth="1"/>
    <col min="7" max="7" width="13.28515625" style="35" customWidth="1"/>
    <col min="8" max="8" width="10.7109375" style="35" customWidth="1"/>
    <col min="9" max="9" width="14.85546875" style="55" customWidth="1"/>
    <col min="10" max="10" width="10.7109375" style="55" customWidth="1"/>
    <col min="11" max="11" width="15.85546875" style="55" customWidth="1"/>
    <col min="12" max="12" width="10.7109375" style="55" customWidth="1"/>
    <col min="13" max="13" width="15.5703125" style="55" customWidth="1"/>
    <col min="14" max="14" width="10.7109375" style="55" customWidth="1"/>
    <col min="15" max="16384" width="9.140625" style="55"/>
  </cols>
  <sheetData>
    <row r="1" spans="1:14" s="35" customFormat="1" x14ac:dyDescent="0.2">
      <c r="A1" s="605">
        <v>104</v>
      </c>
      <c r="B1" s="605"/>
      <c r="C1" s="605"/>
      <c r="D1" s="605"/>
      <c r="E1" s="605"/>
      <c r="F1" s="605"/>
      <c r="G1" s="605"/>
      <c r="H1" s="605"/>
      <c r="I1" s="605"/>
      <c r="J1" s="605"/>
      <c r="K1" s="605"/>
      <c r="L1" s="605"/>
      <c r="M1" s="605"/>
      <c r="N1" s="605"/>
    </row>
    <row r="2" spans="1:14" s="35" customFormat="1" ht="34.5" customHeight="1" x14ac:dyDescent="0.2">
      <c r="A2" s="36"/>
      <c r="B2" s="36"/>
      <c r="C2" s="36"/>
      <c r="D2" s="36"/>
      <c r="M2" s="616" t="s">
        <v>176</v>
      </c>
      <c r="N2" s="616"/>
    </row>
    <row r="3" spans="1:14" s="35" customFormat="1" ht="18.75" x14ac:dyDescent="0.2">
      <c r="A3" s="606" t="s">
        <v>177</v>
      </c>
      <c r="B3" s="606"/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</row>
    <row r="4" spans="1:14" s="35" customFormat="1" x14ac:dyDescent="0.2">
      <c r="A4" s="28"/>
      <c r="B4" s="28"/>
      <c r="C4" s="28"/>
      <c r="D4" s="28"/>
      <c r="E4" s="28"/>
      <c r="F4" s="28"/>
      <c r="N4" s="29" t="s">
        <v>0</v>
      </c>
    </row>
    <row r="5" spans="1:14" s="35" customFormat="1" ht="42.75" x14ac:dyDescent="0.2">
      <c r="A5" s="30" t="s">
        <v>1</v>
      </c>
      <c r="B5" s="37" t="s">
        <v>24</v>
      </c>
      <c r="C5" s="37" t="s">
        <v>25</v>
      </c>
      <c r="D5" s="37" t="s">
        <v>20</v>
      </c>
      <c r="E5" s="37" t="s">
        <v>26</v>
      </c>
      <c r="F5" s="37" t="s">
        <v>20</v>
      </c>
      <c r="G5" s="37" t="s">
        <v>27</v>
      </c>
      <c r="H5" s="37" t="s">
        <v>20</v>
      </c>
      <c r="I5" s="37" t="s">
        <v>28</v>
      </c>
      <c r="J5" s="37" t="s">
        <v>20</v>
      </c>
      <c r="K5" s="37" t="s">
        <v>29</v>
      </c>
      <c r="L5" s="37" t="s">
        <v>20</v>
      </c>
      <c r="M5" s="37" t="s">
        <v>30</v>
      </c>
      <c r="N5" s="37" t="s">
        <v>20</v>
      </c>
    </row>
    <row r="6" spans="1:14" s="35" customFormat="1" ht="45" x14ac:dyDescent="0.2">
      <c r="A6" s="74" t="s">
        <v>178</v>
      </c>
      <c r="B6" s="210"/>
      <c r="C6" s="210"/>
      <c r="D6" s="194">
        <f>IF(B6=0,0,C6/B6)</f>
        <v>0</v>
      </c>
      <c r="E6" s="210"/>
      <c r="F6" s="194">
        <f>IF(C6=0,0,E6/C6)</f>
        <v>0</v>
      </c>
      <c r="G6" s="210"/>
      <c r="H6" s="194">
        <f>IF(E6=0,0,G6/E6)</f>
        <v>0</v>
      </c>
      <c r="I6" s="210"/>
      <c r="J6" s="194">
        <f>IF(G6=0,0,I6/G6)</f>
        <v>0</v>
      </c>
      <c r="K6" s="210"/>
      <c r="L6" s="194">
        <f>IF(I6=0,0,K6/I6)</f>
        <v>0</v>
      </c>
      <c r="M6" s="210"/>
      <c r="N6" s="194">
        <f>IF(K6=0,0,M6/K6)</f>
        <v>0</v>
      </c>
    </row>
    <row r="7" spans="1:14" s="35" customFormat="1" x14ac:dyDescent="0.2">
      <c r="A7" s="195" t="s">
        <v>163</v>
      </c>
      <c r="B7" s="210"/>
      <c r="C7" s="210"/>
      <c r="D7" s="194"/>
      <c r="E7" s="210"/>
      <c r="F7" s="194"/>
      <c r="G7" s="210"/>
      <c r="H7" s="194"/>
      <c r="I7" s="210"/>
      <c r="J7" s="194"/>
      <c r="K7" s="210"/>
      <c r="L7" s="194"/>
      <c r="M7" s="210"/>
      <c r="N7" s="194"/>
    </row>
    <row r="8" spans="1:14" s="35" customFormat="1" ht="30" x14ac:dyDescent="0.2">
      <c r="A8" s="196" t="s">
        <v>164</v>
      </c>
      <c r="B8" s="210"/>
      <c r="C8" s="210"/>
      <c r="D8" s="194">
        <f>IF(B8=0,0,C8/B8)</f>
        <v>0</v>
      </c>
      <c r="E8" s="210"/>
      <c r="F8" s="194">
        <f>IF(C8=0,0,E8/C8)</f>
        <v>0</v>
      </c>
      <c r="G8" s="210"/>
      <c r="H8" s="194">
        <f>IF(E8=0,0,G8/E8)</f>
        <v>0</v>
      </c>
      <c r="I8" s="210"/>
      <c r="J8" s="194">
        <f>IF(G8=0,0,I8/G8)</f>
        <v>0</v>
      </c>
      <c r="K8" s="210"/>
      <c r="L8" s="194">
        <f>IF(I8=0,0,K8/I8)</f>
        <v>0</v>
      </c>
      <c r="M8" s="210"/>
      <c r="N8" s="194">
        <f>IF(K8=0,0,M8/K8)</f>
        <v>0</v>
      </c>
    </row>
    <row r="9" spans="1:14" s="35" customFormat="1" ht="45" x14ac:dyDescent="0.2">
      <c r="A9" s="197" t="s">
        <v>166</v>
      </c>
      <c r="B9" s="207">
        <f>B6-B8</f>
        <v>0</v>
      </c>
      <c r="C9" s="207">
        <f>C6-C8</f>
        <v>0</v>
      </c>
      <c r="D9" s="199">
        <f>IF(B9=0,0,C9/B9)</f>
        <v>0</v>
      </c>
      <c r="E9" s="207">
        <f>E6-E8</f>
        <v>0</v>
      </c>
      <c r="F9" s="199">
        <f>IF(C9=0,0,E9/C9)</f>
        <v>0</v>
      </c>
      <c r="G9" s="207">
        <f>G6-G8</f>
        <v>0</v>
      </c>
      <c r="H9" s="199">
        <f>IF(E9=0,0,G9/E9)</f>
        <v>0</v>
      </c>
      <c r="I9" s="207">
        <f>I6-I8</f>
        <v>0</v>
      </c>
      <c r="J9" s="199">
        <f>IF(G9=0,0,I9/G9)</f>
        <v>0</v>
      </c>
      <c r="K9" s="207">
        <f>K6-K8</f>
        <v>0</v>
      </c>
      <c r="L9" s="199">
        <f>IF(I9=0,0,K9/I9)</f>
        <v>0</v>
      </c>
      <c r="M9" s="207">
        <f>M6-M8</f>
        <v>0</v>
      </c>
      <c r="N9" s="199">
        <f>IF(K9=0,0,M9/K9)</f>
        <v>0</v>
      </c>
    </row>
    <row r="10" spans="1:14" s="53" customFormat="1" x14ac:dyDescent="0.2">
      <c r="A10" s="74" t="s">
        <v>167</v>
      </c>
      <c r="B10" s="210"/>
      <c r="C10" s="210"/>
      <c r="D10" s="194">
        <f>IF(B10=0,0,C10/B10)</f>
        <v>0</v>
      </c>
      <c r="E10" s="210"/>
      <c r="F10" s="194">
        <f>IF(C10=0,0,E10/C10)</f>
        <v>0</v>
      </c>
      <c r="G10" s="210">
        <f>E10*H9*G13</f>
        <v>0</v>
      </c>
      <c r="H10" s="194">
        <f>IF(E10=0,0,G10/E10)</f>
        <v>0</v>
      </c>
      <c r="I10" s="210">
        <f>G10*J9*I13</f>
        <v>0</v>
      </c>
      <c r="J10" s="194">
        <f>IF(G10=0,0,I10/G10)</f>
        <v>0</v>
      </c>
      <c r="K10" s="210">
        <f>I10*L9*K13</f>
        <v>0</v>
      </c>
      <c r="L10" s="194">
        <f>IF(I10=0,0,K10/I10)</f>
        <v>0</v>
      </c>
      <c r="M10" s="210">
        <f>K10*N9*M13</f>
        <v>0</v>
      </c>
      <c r="N10" s="194">
        <f>IF(K10=0,0,M10/K10)</f>
        <v>0</v>
      </c>
    </row>
    <row r="11" spans="1:14" s="53" customFormat="1" ht="30" x14ac:dyDescent="0.2">
      <c r="A11" s="74" t="s">
        <v>179</v>
      </c>
      <c r="B11" s="210"/>
      <c r="C11" s="210"/>
      <c r="D11" s="194">
        <f>IF(B11=0,0,C11/B11)</f>
        <v>0</v>
      </c>
      <c r="E11" s="210"/>
      <c r="F11" s="194">
        <f>IF(C11=0,0,E11/C11)</f>
        <v>0</v>
      </c>
      <c r="G11" s="210">
        <f>G10*G12</f>
        <v>0</v>
      </c>
      <c r="H11" s="194">
        <f>IF(E11=0,0,G11/E11)</f>
        <v>0</v>
      </c>
      <c r="I11" s="210">
        <f>I10*I12</f>
        <v>0</v>
      </c>
      <c r="J11" s="194">
        <f>IF(G11=0,0,I11/G11)</f>
        <v>0</v>
      </c>
      <c r="K11" s="210">
        <f>K10*K12</f>
        <v>0</v>
      </c>
      <c r="L11" s="194">
        <f>IF(I11=0,0,K11/I11)</f>
        <v>0</v>
      </c>
      <c r="M11" s="210">
        <f>M10*M12</f>
        <v>0</v>
      </c>
      <c r="N11" s="194">
        <f>IF(K11=0,0,M11/K11)</f>
        <v>0</v>
      </c>
    </row>
    <row r="12" spans="1:14" s="53" customFormat="1" ht="30" x14ac:dyDescent="0.2">
      <c r="A12" s="200" t="s">
        <v>169</v>
      </c>
      <c r="B12" s="201">
        <f>IF(B10=0,0,B11/B10)</f>
        <v>0</v>
      </c>
      <c r="C12" s="201">
        <f>IF(C10=0,0,C11/C10)</f>
        <v>0</v>
      </c>
      <c r="D12" s="202" t="s">
        <v>11</v>
      </c>
      <c r="E12" s="201">
        <f>IF(E10=0,0,E11/E10)</f>
        <v>0</v>
      </c>
      <c r="F12" s="202" t="s">
        <v>11</v>
      </c>
      <c r="G12" s="201">
        <f>AVERAGE(B12,C12,E12)</f>
        <v>0</v>
      </c>
      <c r="H12" s="202" t="s">
        <v>11</v>
      </c>
      <c r="I12" s="201">
        <f>G12</f>
        <v>0</v>
      </c>
      <c r="J12" s="202" t="s">
        <v>11</v>
      </c>
      <c r="K12" s="201">
        <f>I12</f>
        <v>0</v>
      </c>
      <c r="L12" s="202" t="s">
        <v>11</v>
      </c>
      <c r="M12" s="201">
        <f>K12</f>
        <v>0</v>
      </c>
      <c r="N12" s="202" t="s">
        <v>11</v>
      </c>
    </row>
    <row r="13" spans="1:14" s="53" customFormat="1" ht="30" x14ac:dyDescent="0.2">
      <c r="A13" s="203" t="s">
        <v>170</v>
      </c>
      <c r="B13" s="204" t="s">
        <v>11</v>
      </c>
      <c r="C13" s="204" t="s">
        <v>11</v>
      </c>
      <c r="D13" s="204" t="s">
        <v>11</v>
      </c>
      <c r="E13" s="204" t="s">
        <v>11</v>
      </c>
      <c r="F13" s="204" t="s">
        <v>11</v>
      </c>
      <c r="G13" s="205"/>
      <c r="H13" s="204" t="s">
        <v>11</v>
      </c>
      <c r="I13" s="205"/>
      <c r="J13" s="204" t="s">
        <v>11</v>
      </c>
      <c r="K13" s="205"/>
      <c r="L13" s="204" t="s">
        <v>11</v>
      </c>
      <c r="M13" s="205"/>
      <c r="N13" s="204" t="s">
        <v>11</v>
      </c>
    </row>
    <row r="14" spans="1:14" s="53" customFormat="1" x14ac:dyDescent="0.2">
      <c r="A14" s="195" t="s">
        <v>121</v>
      </c>
      <c r="B14" s="40">
        <f>IF(B23=0,0,B24/B23)</f>
        <v>0</v>
      </c>
      <c r="C14" s="40">
        <f>IF(C23=0,0,C24/C23)</f>
        <v>0</v>
      </c>
      <c r="D14" s="202" t="s">
        <v>11</v>
      </c>
      <c r="E14" s="40">
        <f>IF(E23=0,0,E24/E23)</f>
        <v>0</v>
      </c>
      <c r="F14" s="202" t="s">
        <v>11</v>
      </c>
      <c r="G14" s="17">
        <f>IF(AVERAGE(B14,C14,E14)&gt;1,1,AVERAGE(B14,C14,E14))</f>
        <v>0</v>
      </c>
      <c r="H14" s="202" t="s">
        <v>11</v>
      </c>
      <c r="I14" s="17">
        <f>G14</f>
        <v>0</v>
      </c>
      <c r="J14" s="202" t="s">
        <v>11</v>
      </c>
      <c r="K14" s="17">
        <f>I14</f>
        <v>0</v>
      </c>
      <c r="L14" s="202" t="s">
        <v>11</v>
      </c>
      <c r="M14" s="17">
        <f>K14</f>
        <v>0</v>
      </c>
      <c r="N14" s="202" t="s">
        <v>11</v>
      </c>
    </row>
    <row r="15" spans="1:14" s="53" customFormat="1" x14ac:dyDescent="0.2">
      <c r="A15" s="74" t="s">
        <v>5</v>
      </c>
      <c r="B15" s="202" t="s">
        <v>11</v>
      </c>
      <c r="C15" s="202" t="s">
        <v>11</v>
      </c>
      <c r="D15" s="202" t="s">
        <v>11</v>
      </c>
      <c r="E15" s="202" t="s">
        <v>11</v>
      </c>
      <c r="F15" s="202" t="s">
        <v>11</v>
      </c>
      <c r="G15" s="210">
        <f>G11*G14</f>
        <v>0</v>
      </c>
      <c r="H15" s="202" t="s">
        <v>11</v>
      </c>
      <c r="I15" s="210">
        <f>I11*I14</f>
        <v>0</v>
      </c>
      <c r="J15" s="202" t="s">
        <v>11</v>
      </c>
      <c r="K15" s="210">
        <f>K11*K14</f>
        <v>0</v>
      </c>
      <c r="L15" s="202" t="s">
        <v>11</v>
      </c>
      <c r="M15" s="210">
        <f>M11*M14</f>
        <v>0</v>
      </c>
      <c r="N15" s="202" t="s">
        <v>11</v>
      </c>
    </row>
    <row r="16" spans="1:14" s="35" customFormat="1" ht="28.5" x14ac:dyDescent="0.2">
      <c r="A16" s="206" t="s">
        <v>6</v>
      </c>
      <c r="B16" s="207" t="s">
        <v>11</v>
      </c>
      <c r="C16" s="207" t="s">
        <v>11</v>
      </c>
      <c r="D16" s="207" t="s">
        <v>11</v>
      </c>
      <c r="E16" s="207" t="s">
        <v>11</v>
      </c>
      <c r="F16" s="207" t="s">
        <v>11</v>
      </c>
      <c r="G16" s="208">
        <f>G17+G18+G19+G20+G21+G22</f>
        <v>0</v>
      </c>
      <c r="H16" s="207" t="s">
        <v>11</v>
      </c>
      <c r="I16" s="208">
        <f>I17+I18+I19+I20+I21+I22</f>
        <v>0</v>
      </c>
      <c r="J16" s="207" t="s">
        <v>11</v>
      </c>
      <c r="K16" s="208">
        <f>K17+K18+K19+K20+K21+K22</f>
        <v>0</v>
      </c>
      <c r="L16" s="207" t="s">
        <v>11</v>
      </c>
      <c r="M16" s="208">
        <f>M17+M18+M19+M20+M21+M22</f>
        <v>0</v>
      </c>
      <c r="N16" s="207" t="s">
        <v>11</v>
      </c>
    </row>
    <row r="17" spans="1:14" s="35" customFormat="1" ht="30" x14ac:dyDescent="0.2">
      <c r="A17" s="209" t="s">
        <v>8</v>
      </c>
      <c r="B17" s="202" t="s">
        <v>11</v>
      </c>
      <c r="C17" s="202" t="s">
        <v>11</v>
      </c>
      <c r="D17" s="202" t="s">
        <v>11</v>
      </c>
      <c r="E17" s="202" t="s">
        <v>11</v>
      </c>
      <c r="F17" s="202" t="s">
        <v>11</v>
      </c>
      <c r="G17" s="42"/>
      <c r="H17" s="202" t="s">
        <v>11</v>
      </c>
      <c r="I17" s="42"/>
      <c r="J17" s="202" t="s">
        <v>11</v>
      </c>
      <c r="K17" s="42"/>
      <c r="L17" s="202" t="s">
        <v>11</v>
      </c>
      <c r="M17" s="42"/>
      <c r="N17" s="202" t="s">
        <v>11</v>
      </c>
    </row>
    <row r="18" spans="1:14" s="35" customFormat="1" ht="30" x14ac:dyDescent="0.2">
      <c r="A18" s="209" t="s">
        <v>9</v>
      </c>
      <c r="B18" s="202" t="s">
        <v>11</v>
      </c>
      <c r="C18" s="202" t="s">
        <v>11</v>
      </c>
      <c r="D18" s="202" t="s">
        <v>11</v>
      </c>
      <c r="E18" s="202" t="s">
        <v>11</v>
      </c>
      <c r="F18" s="202" t="s">
        <v>11</v>
      </c>
      <c r="G18" s="42"/>
      <c r="H18" s="202" t="s">
        <v>11</v>
      </c>
      <c r="I18" s="42"/>
      <c r="J18" s="202" t="s">
        <v>11</v>
      </c>
      <c r="K18" s="42"/>
      <c r="L18" s="202" t="s">
        <v>11</v>
      </c>
      <c r="M18" s="42"/>
      <c r="N18" s="202" t="s">
        <v>11</v>
      </c>
    </row>
    <row r="19" spans="1:14" s="35" customFormat="1" x14ac:dyDescent="0.2">
      <c r="A19" s="209" t="s">
        <v>7</v>
      </c>
      <c r="B19" s="202" t="s">
        <v>11</v>
      </c>
      <c r="C19" s="202" t="s">
        <v>11</v>
      </c>
      <c r="D19" s="202" t="s">
        <v>11</v>
      </c>
      <c r="E19" s="202" t="s">
        <v>11</v>
      </c>
      <c r="F19" s="202" t="s">
        <v>11</v>
      </c>
      <c r="G19" s="42"/>
      <c r="H19" s="202" t="s">
        <v>11</v>
      </c>
      <c r="I19" s="42"/>
      <c r="J19" s="202" t="s">
        <v>11</v>
      </c>
      <c r="K19" s="42"/>
      <c r="L19" s="202" t="s">
        <v>11</v>
      </c>
      <c r="M19" s="42"/>
      <c r="N19" s="202" t="s">
        <v>11</v>
      </c>
    </row>
    <row r="20" spans="1:14" s="35" customFormat="1" ht="30" x14ac:dyDescent="0.2">
      <c r="A20" s="209" t="s">
        <v>180</v>
      </c>
      <c r="B20" s="202" t="s">
        <v>11</v>
      </c>
      <c r="C20" s="202" t="s">
        <v>11</v>
      </c>
      <c r="D20" s="202" t="s">
        <v>11</v>
      </c>
      <c r="E20" s="202" t="s">
        <v>11</v>
      </c>
      <c r="F20" s="202" t="s">
        <v>11</v>
      </c>
      <c r="G20" s="42"/>
      <c r="H20" s="202" t="s">
        <v>11</v>
      </c>
      <c r="I20" s="42"/>
      <c r="J20" s="202" t="s">
        <v>11</v>
      </c>
      <c r="K20" s="42"/>
      <c r="L20" s="202" t="s">
        <v>11</v>
      </c>
      <c r="M20" s="42"/>
      <c r="N20" s="202" t="s">
        <v>11</v>
      </c>
    </row>
    <row r="21" spans="1:14" s="35" customFormat="1" x14ac:dyDescent="0.2">
      <c r="A21" s="209" t="s">
        <v>78</v>
      </c>
      <c r="B21" s="202" t="s">
        <v>11</v>
      </c>
      <c r="C21" s="202" t="s">
        <v>11</v>
      </c>
      <c r="D21" s="202" t="s">
        <v>11</v>
      </c>
      <c r="E21" s="202" t="s">
        <v>11</v>
      </c>
      <c r="F21" s="202" t="s">
        <v>11</v>
      </c>
      <c r="G21" s="42"/>
      <c r="H21" s="202" t="s">
        <v>11</v>
      </c>
      <c r="I21" s="42"/>
      <c r="J21" s="202" t="s">
        <v>11</v>
      </c>
      <c r="K21" s="42"/>
      <c r="L21" s="202" t="s">
        <v>11</v>
      </c>
      <c r="M21" s="42"/>
      <c r="N21" s="202" t="s">
        <v>11</v>
      </c>
    </row>
    <row r="22" spans="1:14" s="35" customFormat="1" ht="30" x14ac:dyDescent="0.2">
      <c r="A22" s="209" t="s">
        <v>181</v>
      </c>
      <c r="B22" s="202" t="s">
        <v>11</v>
      </c>
      <c r="C22" s="202" t="s">
        <v>11</v>
      </c>
      <c r="D22" s="202" t="s">
        <v>11</v>
      </c>
      <c r="E22" s="202" t="s">
        <v>11</v>
      </c>
      <c r="F22" s="202" t="s">
        <v>11</v>
      </c>
      <c r="G22" s="42"/>
      <c r="H22" s="202" t="s">
        <v>11</v>
      </c>
      <c r="I22" s="42"/>
      <c r="J22" s="202" t="s">
        <v>11</v>
      </c>
      <c r="K22" s="42"/>
      <c r="L22" s="202" t="s">
        <v>11</v>
      </c>
      <c r="M22" s="42"/>
      <c r="N22" s="202" t="s">
        <v>11</v>
      </c>
    </row>
    <row r="23" spans="1:14" s="35" customFormat="1" x14ac:dyDescent="0.2">
      <c r="A23" s="74" t="s">
        <v>19</v>
      </c>
      <c r="B23" s="210"/>
      <c r="C23" s="210"/>
      <c r="D23" s="194">
        <f>IF(B23=0,0,C23/B23)</f>
        <v>0</v>
      </c>
      <c r="E23" s="210"/>
      <c r="F23" s="194">
        <f>IF(C23=0,0,E23/C23)</f>
        <v>0</v>
      </c>
      <c r="G23" s="202" t="s">
        <v>11</v>
      </c>
      <c r="H23" s="202" t="s">
        <v>11</v>
      </c>
      <c r="I23" s="202" t="s">
        <v>11</v>
      </c>
      <c r="J23" s="202" t="s">
        <v>11</v>
      </c>
      <c r="K23" s="202" t="s">
        <v>11</v>
      </c>
      <c r="L23" s="202" t="s">
        <v>11</v>
      </c>
      <c r="M23" s="202" t="s">
        <v>11</v>
      </c>
      <c r="N23" s="202" t="s">
        <v>11</v>
      </c>
    </row>
    <row r="24" spans="1:14" s="53" customFormat="1" x14ac:dyDescent="0.2">
      <c r="A24" s="211" t="s">
        <v>18</v>
      </c>
      <c r="B24" s="212"/>
      <c r="C24" s="212"/>
      <c r="D24" s="213">
        <f>IF(B24=0,0,C24/B24)</f>
        <v>0</v>
      </c>
      <c r="E24" s="212"/>
      <c r="F24" s="213">
        <f>IF(C24=0,0,E24/C24)</f>
        <v>0</v>
      </c>
      <c r="G24" s="214">
        <f>ROUND(G25+G26+G16,0)</f>
        <v>0</v>
      </c>
      <c r="H24" s="213">
        <f>IF(E24=0,0,G24/E24)</f>
        <v>0</v>
      </c>
      <c r="I24" s="214">
        <f>ROUND(I25+I26+I16,0)</f>
        <v>0</v>
      </c>
      <c r="J24" s="213">
        <f>IF(G24=0,0,I24/G24)</f>
        <v>0</v>
      </c>
      <c r="K24" s="214">
        <f>ROUND(K25+K26+K16,0)</f>
        <v>0</v>
      </c>
      <c r="L24" s="213">
        <f>IF(I24=0,0,K24/I24)</f>
        <v>0</v>
      </c>
      <c r="M24" s="214">
        <f>ROUND(M25+M26+M16,0)</f>
        <v>0</v>
      </c>
      <c r="N24" s="213">
        <f>IF(K24=0,0,M24/K24)</f>
        <v>0</v>
      </c>
    </row>
    <row r="25" spans="1:14" s="35" customFormat="1" x14ac:dyDescent="0.2">
      <c r="A25" s="209" t="s">
        <v>182</v>
      </c>
      <c r="B25" s="39"/>
      <c r="C25" s="39"/>
      <c r="D25" s="194">
        <f t="shared" ref="D25:D26" si="0">IF(B25=0,0,C25/B25)</f>
        <v>0</v>
      </c>
      <c r="E25" s="39"/>
      <c r="F25" s="194">
        <f t="shared" ref="F25:N26" si="1">IF(C25=0,0,E25/C25)</f>
        <v>0</v>
      </c>
      <c r="G25" s="39"/>
      <c r="H25" s="194">
        <f t="shared" si="1"/>
        <v>0</v>
      </c>
      <c r="I25" s="39">
        <f>G15/2</f>
        <v>0</v>
      </c>
      <c r="J25" s="194">
        <f t="shared" si="1"/>
        <v>0</v>
      </c>
      <c r="K25" s="39">
        <f>I15/2</f>
        <v>0</v>
      </c>
      <c r="L25" s="194">
        <f t="shared" si="1"/>
        <v>0</v>
      </c>
      <c r="M25" s="39">
        <f>K15/2</f>
        <v>0</v>
      </c>
      <c r="N25" s="194">
        <f t="shared" si="1"/>
        <v>0</v>
      </c>
    </row>
    <row r="26" spans="1:14" s="35" customFormat="1" x14ac:dyDescent="0.2">
      <c r="A26" s="209" t="s">
        <v>183</v>
      </c>
      <c r="B26" s="39">
        <f>B24-B25</f>
        <v>0</v>
      </c>
      <c r="C26" s="39">
        <f>C24-C25</f>
        <v>0</v>
      </c>
      <c r="D26" s="194">
        <f t="shared" si="0"/>
        <v>0</v>
      </c>
      <c r="E26" s="39">
        <f>E24-E25</f>
        <v>0</v>
      </c>
      <c r="F26" s="194">
        <f t="shared" si="1"/>
        <v>0</v>
      </c>
      <c r="G26" s="39">
        <f>G15/2</f>
        <v>0</v>
      </c>
      <c r="H26" s="194">
        <f t="shared" si="1"/>
        <v>0</v>
      </c>
      <c r="I26" s="39">
        <f>I15/2</f>
        <v>0</v>
      </c>
      <c r="J26" s="194">
        <f t="shared" si="1"/>
        <v>0</v>
      </c>
      <c r="K26" s="39">
        <f>K15/2</f>
        <v>0</v>
      </c>
      <c r="L26" s="194">
        <f t="shared" si="1"/>
        <v>0</v>
      </c>
      <c r="M26" s="39">
        <f>M15/2</f>
        <v>0</v>
      </c>
      <c r="N26" s="194">
        <f t="shared" si="1"/>
        <v>0</v>
      </c>
    </row>
    <row r="28" spans="1:14" x14ac:dyDescent="0.2">
      <c r="A28" s="215" t="s">
        <v>173</v>
      </c>
    </row>
  </sheetData>
  <mergeCells count="3">
    <mergeCell ref="A1:N1"/>
    <mergeCell ref="M2:N2"/>
    <mergeCell ref="A3:N3"/>
  </mergeCells>
  <printOptions horizontalCentered="1"/>
  <pageMargins left="0" right="0" top="0.31496062992125984" bottom="0" header="0" footer="0"/>
  <pageSetup paperSize="9" scale="68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view="pageBreakPreview" zoomScale="60" zoomScaleNormal="100" workbookViewId="0">
      <pane ySplit="5" topLeftCell="A6" activePane="bottomLeft" state="frozen"/>
      <selection activeCell="A2" sqref="A2"/>
      <selection pane="bottomLeft" activeCell="A2" sqref="A2"/>
    </sheetView>
  </sheetViews>
  <sheetFormatPr defaultRowHeight="15.75" x14ac:dyDescent="0.2"/>
  <cols>
    <col min="1" max="1" width="45.85546875" style="219" customWidth="1"/>
    <col min="2" max="3" width="15.42578125" style="219" customWidth="1"/>
    <col min="4" max="4" width="10.7109375" style="219" customWidth="1"/>
    <col min="5" max="5" width="15.42578125" style="264" customWidth="1"/>
    <col min="6" max="6" width="10.7109375" style="264" customWidth="1"/>
    <col min="7" max="7" width="13.28515625" style="218" customWidth="1"/>
    <col min="8" max="8" width="10.7109375" style="218" customWidth="1"/>
    <col min="9" max="9" width="14.85546875" style="265" customWidth="1"/>
    <col min="10" max="10" width="10.7109375" style="265" customWidth="1"/>
    <col min="11" max="11" width="15.85546875" style="265" customWidth="1"/>
    <col min="12" max="12" width="10.7109375" style="265" customWidth="1"/>
    <col min="13" max="13" width="15.5703125" style="265" customWidth="1"/>
    <col min="14" max="14" width="10.7109375" style="265" customWidth="1"/>
    <col min="15" max="16384" width="9.140625" style="265"/>
  </cols>
  <sheetData>
    <row r="1" spans="1:14" s="218" customFormat="1" x14ac:dyDescent="0.2">
      <c r="A1" s="617">
        <v>105</v>
      </c>
      <c r="B1" s="617"/>
      <c r="C1" s="617"/>
      <c r="D1" s="617"/>
      <c r="E1" s="617"/>
      <c r="F1" s="617"/>
      <c r="G1" s="617"/>
      <c r="H1" s="617"/>
      <c r="I1" s="617"/>
      <c r="J1" s="617"/>
      <c r="K1" s="617"/>
      <c r="L1" s="617"/>
      <c r="M1" s="617"/>
      <c r="N1" s="617"/>
    </row>
    <row r="2" spans="1:14" s="218" customFormat="1" ht="30.75" customHeight="1" x14ac:dyDescent="0.2">
      <c r="A2" s="219"/>
      <c r="B2" s="219"/>
      <c r="C2" s="219"/>
      <c r="D2" s="219"/>
      <c r="M2" s="618" t="s">
        <v>184</v>
      </c>
      <c r="N2" s="618"/>
    </row>
    <row r="3" spans="1:14" s="218" customFormat="1" ht="18.75" x14ac:dyDescent="0.2">
      <c r="A3" s="619" t="s">
        <v>185</v>
      </c>
      <c r="B3" s="619"/>
      <c r="C3" s="619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</row>
    <row r="4" spans="1:14" s="218" customFormat="1" x14ac:dyDescent="0.2">
      <c r="A4" s="220"/>
      <c r="B4" s="220"/>
      <c r="C4" s="220"/>
      <c r="D4" s="220"/>
      <c r="E4" s="220"/>
      <c r="F4" s="220"/>
      <c r="N4" s="221" t="s">
        <v>0</v>
      </c>
    </row>
    <row r="5" spans="1:14" s="218" customFormat="1" ht="42.75" x14ac:dyDescent="0.2">
      <c r="A5" s="222" t="s">
        <v>1</v>
      </c>
      <c r="B5" s="223" t="s">
        <v>24</v>
      </c>
      <c r="C5" s="224" t="s">
        <v>25</v>
      </c>
      <c r="D5" s="224" t="s">
        <v>20</v>
      </c>
      <c r="E5" s="224" t="s">
        <v>26</v>
      </c>
      <c r="F5" s="224" t="s">
        <v>20</v>
      </c>
      <c r="G5" s="224" t="s">
        <v>27</v>
      </c>
      <c r="H5" s="224" t="s">
        <v>20</v>
      </c>
      <c r="I5" s="224" t="s">
        <v>28</v>
      </c>
      <c r="J5" s="224" t="s">
        <v>20</v>
      </c>
      <c r="K5" s="224" t="s">
        <v>29</v>
      </c>
      <c r="L5" s="224" t="s">
        <v>20</v>
      </c>
      <c r="M5" s="224" t="s">
        <v>30</v>
      </c>
      <c r="N5" s="224" t="s">
        <v>20</v>
      </c>
    </row>
    <row r="6" spans="1:14" s="218" customFormat="1" x14ac:dyDescent="0.2">
      <c r="A6" s="225" t="s">
        <v>186</v>
      </c>
      <c r="B6" s="226"/>
      <c r="C6" s="226"/>
      <c r="D6" s="194">
        <f>IF(B6=0,0,C6/B6)</f>
        <v>0</v>
      </c>
      <c r="E6" s="226"/>
      <c r="F6" s="194">
        <f>IF(C6=0,0,E6/C6)</f>
        <v>0</v>
      </c>
      <c r="G6" s="227"/>
      <c r="H6" s="194">
        <f>IF(E6=0,0,G6/E6)</f>
        <v>0</v>
      </c>
      <c r="I6" s="227"/>
      <c r="J6" s="194">
        <f>IF(G6=0,0,I6/G6)</f>
        <v>0</v>
      </c>
      <c r="K6" s="227"/>
      <c r="L6" s="194">
        <f>IF(I6=0,0,K6/I6)</f>
        <v>0</v>
      </c>
      <c r="M6" s="227"/>
      <c r="N6" s="194">
        <f>IF(K6=0,0,M6/K6)</f>
        <v>0</v>
      </c>
    </row>
    <row r="7" spans="1:14" s="218" customFormat="1" x14ac:dyDescent="0.2">
      <c r="A7" s="228" t="s">
        <v>187</v>
      </c>
      <c r="B7" s="226"/>
      <c r="C7" s="226"/>
      <c r="D7" s="194">
        <f t="shared" ref="D7:D11" si="0">IF(B7=0,0,C7/B7)</f>
        <v>0</v>
      </c>
      <c r="E7" s="226"/>
      <c r="F7" s="194">
        <f t="shared" ref="F7:F11" si="1">IF(C7=0,0,E7/C7)</f>
        <v>0</v>
      </c>
      <c r="G7" s="227"/>
      <c r="H7" s="194">
        <f t="shared" ref="H7:H11" si="2">IF(E7=0,0,G7/E7)</f>
        <v>0</v>
      </c>
      <c r="I7" s="227"/>
      <c r="J7" s="194">
        <f t="shared" ref="J7:J11" si="3">IF(G7=0,0,I7/G7)</f>
        <v>0</v>
      </c>
      <c r="K7" s="227"/>
      <c r="L7" s="194">
        <f t="shared" ref="L7:L11" si="4">IF(I7=0,0,K7/I7)</f>
        <v>0</v>
      </c>
      <c r="M7" s="227"/>
      <c r="N7" s="194">
        <f t="shared" ref="N7:N11" si="5">IF(K7=0,0,M7/K7)</f>
        <v>0</v>
      </c>
    </row>
    <row r="8" spans="1:14" s="218" customFormat="1" x14ac:dyDescent="0.2">
      <c r="A8" s="228" t="s">
        <v>188</v>
      </c>
      <c r="B8" s="226">
        <f>B6-B7</f>
        <v>0</v>
      </c>
      <c r="C8" s="226">
        <f>C6-C7</f>
        <v>0</v>
      </c>
      <c r="D8" s="194">
        <f t="shared" si="0"/>
        <v>0</v>
      </c>
      <c r="E8" s="226">
        <f>E6-E7</f>
        <v>0</v>
      </c>
      <c r="F8" s="194">
        <f t="shared" si="1"/>
        <v>0</v>
      </c>
      <c r="G8" s="227">
        <f>G6-G7</f>
        <v>0</v>
      </c>
      <c r="H8" s="194">
        <f t="shared" si="2"/>
        <v>0</v>
      </c>
      <c r="I8" s="227">
        <f>I6-I7</f>
        <v>0</v>
      </c>
      <c r="J8" s="194">
        <f t="shared" si="3"/>
        <v>0</v>
      </c>
      <c r="K8" s="227">
        <f>K6-K7</f>
        <v>0</v>
      </c>
      <c r="L8" s="194">
        <f t="shared" si="4"/>
        <v>0</v>
      </c>
      <c r="M8" s="227">
        <f>M6-M7</f>
        <v>0</v>
      </c>
      <c r="N8" s="194">
        <f t="shared" si="5"/>
        <v>0</v>
      </c>
    </row>
    <row r="9" spans="1:14" s="218" customFormat="1" ht="45" x14ac:dyDescent="0.2">
      <c r="A9" s="225" t="s">
        <v>189</v>
      </c>
      <c r="B9" s="226"/>
      <c r="C9" s="226"/>
      <c r="D9" s="194">
        <f t="shared" si="0"/>
        <v>0</v>
      </c>
      <c r="E9" s="226"/>
      <c r="F9" s="194">
        <f t="shared" si="1"/>
        <v>0</v>
      </c>
      <c r="G9" s="227">
        <f>G18+G38+G48+G58+G28</f>
        <v>0</v>
      </c>
      <c r="H9" s="194">
        <f t="shared" si="2"/>
        <v>0</v>
      </c>
      <c r="I9" s="227">
        <f>I18+I38+I48+I58+I28</f>
        <v>0</v>
      </c>
      <c r="J9" s="194">
        <f t="shared" si="3"/>
        <v>0</v>
      </c>
      <c r="K9" s="227">
        <f>K18+K38+K48+K58+K28</f>
        <v>0</v>
      </c>
      <c r="L9" s="194">
        <f t="shared" si="4"/>
        <v>0</v>
      </c>
      <c r="M9" s="227">
        <f>M18+M38+M48+M58+M28</f>
        <v>0</v>
      </c>
      <c r="N9" s="194">
        <f t="shared" si="5"/>
        <v>0</v>
      </c>
    </row>
    <row r="10" spans="1:14" s="218" customFormat="1" x14ac:dyDescent="0.2">
      <c r="A10" s="228" t="s">
        <v>187</v>
      </c>
      <c r="B10" s="226"/>
      <c r="C10" s="226"/>
      <c r="D10" s="194">
        <f t="shared" si="0"/>
        <v>0</v>
      </c>
      <c r="E10" s="226"/>
      <c r="F10" s="229">
        <f t="shared" si="1"/>
        <v>0</v>
      </c>
      <c r="G10" s="227">
        <f>G19+G39+G49+G59+G29</f>
        <v>0</v>
      </c>
      <c r="H10" s="194">
        <f t="shared" si="2"/>
        <v>0</v>
      </c>
      <c r="I10" s="227">
        <f>I19+I39+I49+I59+I29</f>
        <v>0</v>
      </c>
      <c r="J10" s="194">
        <f t="shared" si="3"/>
        <v>0</v>
      </c>
      <c r="K10" s="227">
        <f>K19+K39+K49+K59+K29</f>
        <v>0</v>
      </c>
      <c r="L10" s="194">
        <f t="shared" si="4"/>
        <v>0</v>
      </c>
      <c r="M10" s="227">
        <f>M19+M39+M49+M59+M29</f>
        <v>0</v>
      </c>
      <c r="N10" s="194">
        <f t="shared" si="5"/>
        <v>0</v>
      </c>
    </row>
    <row r="11" spans="1:14" s="218" customFormat="1" x14ac:dyDescent="0.2">
      <c r="A11" s="228" t="s">
        <v>188</v>
      </c>
      <c r="B11" s="226">
        <f>B9-B10</f>
        <v>0</v>
      </c>
      <c r="C11" s="226">
        <f>C9-C10</f>
        <v>0</v>
      </c>
      <c r="D11" s="194">
        <f t="shared" si="0"/>
        <v>0</v>
      </c>
      <c r="E11" s="226">
        <f>E9-E10</f>
        <v>0</v>
      </c>
      <c r="F11" s="194">
        <f t="shared" si="1"/>
        <v>0</v>
      </c>
      <c r="G11" s="227">
        <f>G9-G10</f>
        <v>0</v>
      </c>
      <c r="H11" s="194">
        <f t="shared" si="2"/>
        <v>0</v>
      </c>
      <c r="I11" s="227">
        <f>I9-I10</f>
        <v>0</v>
      </c>
      <c r="J11" s="194">
        <f t="shared" si="3"/>
        <v>0</v>
      </c>
      <c r="K11" s="227">
        <f>K9-K10</f>
        <v>0</v>
      </c>
      <c r="L11" s="194">
        <f t="shared" si="4"/>
        <v>0</v>
      </c>
      <c r="M11" s="227">
        <f>M9-M10</f>
        <v>0</v>
      </c>
      <c r="N11" s="194">
        <f t="shared" si="5"/>
        <v>0</v>
      </c>
    </row>
    <row r="12" spans="1:14" s="231" customFormat="1" ht="30" x14ac:dyDescent="0.2">
      <c r="A12" s="200" t="s">
        <v>169</v>
      </c>
      <c r="B12" s="230">
        <f>IF(B11=0,0,B73/B11)</f>
        <v>0</v>
      </c>
      <c r="C12" s="230">
        <f>IF(C11=0,0,C73/C11)</f>
        <v>0</v>
      </c>
      <c r="D12" s="210" t="s">
        <v>11</v>
      </c>
      <c r="E12" s="230">
        <f>IF(E11=0,0,E73/E11)</f>
        <v>0</v>
      </c>
      <c r="F12" s="210" t="s">
        <v>11</v>
      </c>
      <c r="G12" s="201">
        <f>AVERAGE(B12,C12,E12)</f>
        <v>0</v>
      </c>
      <c r="H12" s="40" t="s">
        <v>11</v>
      </c>
      <c r="I12" s="201">
        <f>G12</f>
        <v>0</v>
      </c>
      <c r="J12" s="40" t="s">
        <v>11</v>
      </c>
      <c r="K12" s="201">
        <f>I12</f>
        <v>0</v>
      </c>
      <c r="L12" s="40" t="s">
        <v>11</v>
      </c>
      <c r="M12" s="201">
        <f>K12</f>
        <v>0</v>
      </c>
      <c r="N12" s="210" t="s">
        <v>11</v>
      </c>
    </row>
    <row r="13" spans="1:14" s="218" customFormat="1" x14ac:dyDescent="0.2">
      <c r="A13" s="232" t="s">
        <v>190</v>
      </c>
      <c r="B13" s="233"/>
      <c r="C13" s="233"/>
      <c r="D13" s="234"/>
      <c r="E13" s="233"/>
      <c r="F13" s="234"/>
      <c r="G13" s="233"/>
      <c r="H13" s="234"/>
      <c r="I13" s="233"/>
      <c r="J13" s="234"/>
      <c r="K13" s="233"/>
      <c r="L13" s="234"/>
      <c r="M13" s="233"/>
      <c r="N13" s="229"/>
    </row>
    <row r="14" spans="1:14" s="218" customFormat="1" ht="30" x14ac:dyDescent="0.2">
      <c r="A14" s="235" t="s">
        <v>191</v>
      </c>
      <c r="B14" s="236"/>
      <c r="C14" s="236"/>
      <c r="D14" s="237"/>
      <c r="E14" s="236"/>
      <c r="F14" s="237"/>
      <c r="G14" s="236"/>
      <c r="H14" s="237"/>
      <c r="I14" s="236"/>
      <c r="J14" s="237"/>
      <c r="K14" s="236"/>
      <c r="L14" s="237"/>
      <c r="M14" s="236"/>
      <c r="N14" s="238"/>
    </row>
    <row r="15" spans="1:14" s="231" customFormat="1" x14ac:dyDescent="0.2">
      <c r="A15" s="239" t="s">
        <v>186</v>
      </c>
      <c r="B15" s="226"/>
      <c r="C15" s="226"/>
      <c r="D15" s="194">
        <f>IF(B15=0,0,C15/B15)</f>
        <v>0</v>
      </c>
      <c r="E15" s="226"/>
      <c r="F15" s="194">
        <f>IF(C15=0,0,E15/C15)</f>
        <v>0</v>
      </c>
      <c r="G15" s="227"/>
      <c r="H15" s="194">
        <f>IF(E15=0,0,G15/E15)</f>
        <v>0</v>
      </c>
      <c r="I15" s="227"/>
      <c r="J15" s="194">
        <f>IF(G15=0,0,I15/G15)</f>
        <v>0</v>
      </c>
      <c r="K15" s="227"/>
      <c r="L15" s="194">
        <f>IF(I15=0,0,K15/I15)</f>
        <v>0</v>
      </c>
      <c r="M15" s="227"/>
      <c r="N15" s="194">
        <f>IF(K15=0,0,M15/K15)</f>
        <v>0</v>
      </c>
    </row>
    <row r="16" spans="1:14" s="231" customFormat="1" x14ac:dyDescent="0.2">
      <c r="A16" s="240" t="s">
        <v>187</v>
      </c>
      <c r="B16" s="226"/>
      <c r="C16" s="226"/>
      <c r="D16" s="194">
        <f t="shared" ref="D16:D20" si="6">IF(B16=0,0,C16/B16)</f>
        <v>0</v>
      </c>
      <c r="E16" s="226"/>
      <c r="F16" s="194">
        <f t="shared" ref="F16:F20" si="7">IF(C16=0,0,E16/C16)</f>
        <v>0</v>
      </c>
      <c r="G16" s="227"/>
      <c r="H16" s="194">
        <f t="shared" ref="H16:H20" si="8">IF(E16=0,0,G16/E16)</f>
        <v>0</v>
      </c>
      <c r="I16" s="227"/>
      <c r="J16" s="194">
        <f t="shared" ref="J16:J20" si="9">IF(G16=0,0,I16/G16)</f>
        <v>0</v>
      </c>
      <c r="K16" s="227"/>
      <c r="L16" s="194">
        <f t="shared" ref="L16:L20" si="10">IF(I16=0,0,K16/I16)</f>
        <v>0</v>
      </c>
      <c r="M16" s="227"/>
      <c r="N16" s="194">
        <f t="shared" ref="N16:N20" si="11">IF(K16=0,0,M16/K16)</f>
        <v>0</v>
      </c>
    </row>
    <row r="17" spans="1:14" s="231" customFormat="1" x14ac:dyDescent="0.2">
      <c r="A17" s="240" t="s">
        <v>188</v>
      </c>
      <c r="B17" s="226">
        <f t="shared" ref="B17:C17" si="12">B15-B16</f>
        <v>0</v>
      </c>
      <c r="C17" s="226">
        <f t="shared" si="12"/>
        <v>0</v>
      </c>
      <c r="D17" s="194">
        <f t="shared" si="6"/>
        <v>0</v>
      </c>
      <c r="E17" s="226">
        <f>E15-E16</f>
        <v>0</v>
      </c>
      <c r="F17" s="194">
        <f t="shared" si="7"/>
        <v>0</v>
      </c>
      <c r="G17" s="227">
        <f>G15-G16</f>
        <v>0</v>
      </c>
      <c r="H17" s="194">
        <f t="shared" si="8"/>
        <v>0</v>
      </c>
      <c r="I17" s="227">
        <f>I15-I16</f>
        <v>0</v>
      </c>
      <c r="J17" s="194">
        <f t="shared" si="9"/>
        <v>0</v>
      </c>
      <c r="K17" s="227">
        <f>K15-K16</f>
        <v>0</v>
      </c>
      <c r="L17" s="194">
        <f t="shared" si="10"/>
        <v>0</v>
      </c>
      <c r="M17" s="227">
        <f>M15-M16</f>
        <v>0</v>
      </c>
      <c r="N17" s="194">
        <f t="shared" si="11"/>
        <v>0</v>
      </c>
    </row>
    <row r="18" spans="1:14" s="231" customFormat="1" ht="45" x14ac:dyDescent="0.2">
      <c r="A18" s="239" t="s">
        <v>189</v>
      </c>
      <c r="B18" s="226"/>
      <c r="C18" s="226"/>
      <c r="D18" s="194">
        <f t="shared" si="6"/>
        <v>0</v>
      </c>
      <c r="E18" s="226"/>
      <c r="F18" s="194">
        <f t="shared" si="7"/>
        <v>0</v>
      </c>
      <c r="G18" s="227">
        <f>E18*G22*H15</f>
        <v>0</v>
      </c>
      <c r="H18" s="194">
        <f t="shared" si="8"/>
        <v>0</v>
      </c>
      <c r="I18" s="227">
        <f>G18*I22*J15</f>
        <v>0</v>
      </c>
      <c r="J18" s="194">
        <f t="shared" si="9"/>
        <v>0</v>
      </c>
      <c r="K18" s="227">
        <f>I18*K22*L15</f>
        <v>0</v>
      </c>
      <c r="L18" s="194">
        <f t="shared" si="10"/>
        <v>0</v>
      </c>
      <c r="M18" s="227">
        <f>K18*M22*N15</f>
        <v>0</v>
      </c>
      <c r="N18" s="194">
        <f t="shared" si="11"/>
        <v>0</v>
      </c>
    </row>
    <row r="19" spans="1:14" s="231" customFormat="1" x14ac:dyDescent="0.2">
      <c r="A19" s="240" t="s">
        <v>187</v>
      </c>
      <c r="B19" s="226"/>
      <c r="C19" s="226"/>
      <c r="D19" s="194">
        <f t="shared" si="6"/>
        <v>0</v>
      </c>
      <c r="E19" s="226"/>
      <c r="F19" s="194">
        <f t="shared" si="7"/>
        <v>0</v>
      </c>
      <c r="G19" s="227">
        <f>E19*H16</f>
        <v>0</v>
      </c>
      <c r="H19" s="194">
        <f t="shared" si="8"/>
        <v>0</v>
      </c>
      <c r="I19" s="227">
        <f>G19*J16</f>
        <v>0</v>
      </c>
      <c r="J19" s="194">
        <f t="shared" si="9"/>
        <v>0</v>
      </c>
      <c r="K19" s="227">
        <f>I19*L16</f>
        <v>0</v>
      </c>
      <c r="L19" s="194">
        <f t="shared" si="10"/>
        <v>0</v>
      </c>
      <c r="M19" s="227">
        <f>K19*N16</f>
        <v>0</v>
      </c>
      <c r="N19" s="194">
        <f t="shared" si="11"/>
        <v>0</v>
      </c>
    </row>
    <row r="20" spans="1:14" s="231" customFormat="1" x14ac:dyDescent="0.2">
      <c r="A20" s="240" t="s">
        <v>188</v>
      </c>
      <c r="B20" s="226">
        <f t="shared" ref="B20:C20" si="13">B18-B19</f>
        <v>0</v>
      </c>
      <c r="C20" s="226">
        <f t="shared" si="13"/>
        <v>0</v>
      </c>
      <c r="D20" s="194">
        <f t="shared" si="6"/>
        <v>0</v>
      </c>
      <c r="E20" s="226">
        <f>E18-E19</f>
        <v>0</v>
      </c>
      <c r="F20" s="194">
        <f t="shared" si="7"/>
        <v>0</v>
      </c>
      <c r="G20" s="227">
        <f>G18-G19</f>
        <v>0</v>
      </c>
      <c r="H20" s="194">
        <f t="shared" si="8"/>
        <v>0</v>
      </c>
      <c r="I20" s="227">
        <f>I18-I19</f>
        <v>0</v>
      </c>
      <c r="J20" s="194">
        <f t="shared" si="9"/>
        <v>0</v>
      </c>
      <c r="K20" s="227">
        <f>K18-K19</f>
        <v>0</v>
      </c>
      <c r="L20" s="194">
        <f t="shared" si="10"/>
        <v>0</v>
      </c>
      <c r="M20" s="227">
        <f>M18-M19</f>
        <v>0</v>
      </c>
      <c r="N20" s="194">
        <f t="shared" si="11"/>
        <v>0</v>
      </c>
    </row>
    <row r="21" spans="1:14" s="231" customFormat="1" ht="30" x14ac:dyDescent="0.2">
      <c r="A21" s="200" t="s">
        <v>169</v>
      </c>
      <c r="B21" s="230">
        <f>B12</f>
        <v>0</v>
      </c>
      <c r="C21" s="230">
        <f>C12</f>
        <v>0</v>
      </c>
      <c r="D21" s="202" t="s">
        <v>11</v>
      </c>
      <c r="E21" s="230">
        <f>E12</f>
        <v>0</v>
      </c>
      <c r="F21" s="202" t="s">
        <v>11</v>
      </c>
      <c r="G21" s="201">
        <f>AVERAGE(B21,C21,E21)</f>
        <v>0</v>
      </c>
      <c r="H21" s="202" t="s">
        <v>11</v>
      </c>
      <c r="I21" s="201">
        <f>G21</f>
        <v>0</v>
      </c>
      <c r="J21" s="202" t="s">
        <v>11</v>
      </c>
      <c r="K21" s="201">
        <f>I21</f>
        <v>0</v>
      </c>
      <c r="L21" s="202" t="s">
        <v>11</v>
      </c>
      <c r="M21" s="201">
        <f>K21</f>
        <v>0</v>
      </c>
      <c r="N21" s="202" t="s">
        <v>11</v>
      </c>
    </row>
    <row r="22" spans="1:14" s="246" customFormat="1" x14ac:dyDescent="0.2">
      <c r="A22" s="241" t="s">
        <v>192</v>
      </c>
      <c r="B22" s="242" t="s">
        <v>11</v>
      </c>
      <c r="C22" s="243" t="s">
        <v>11</v>
      </c>
      <c r="D22" s="244" t="s">
        <v>11</v>
      </c>
      <c r="E22" s="243" t="s">
        <v>11</v>
      </c>
      <c r="F22" s="244" t="s">
        <v>11</v>
      </c>
      <c r="G22" s="245"/>
      <c r="H22" s="244" t="s">
        <v>11</v>
      </c>
      <c r="I22" s="245"/>
      <c r="J22" s="244" t="s">
        <v>11</v>
      </c>
      <c r="K22" s="245"/>
      <c r="L22" s="244" t="s">
        <v>11</v>
      </c>
      <c r="M22" s="245"/>
      <c r="N22" s="244" t="s">
        <v>11</v>
      </c>
    </row>
    <row r="23" spans="1:14" s="231" customFormat="1" x14ac:dyDescent="0.2">
      <c r="A23" s="247" t="s">
        <v>193</v>
      </c>
      <c r="B23" s="248" t="s">
        <v>11</v>
      </c>
      <c r="C23" s="249" t="s">
        <v>11</v>
      </c>
      <c r="D23" s="250" t="s">
        <v>11</v>
      </c>
      <c r="E23" s="249" t="s">
        <v>11</v>
      </c>
      <c r="F23" s="250" t="s">
        <v>11</v>
      </c>
      <c r="G23" s="249">
        <f>G20*G21</f>
        <v>0</v>
      </c>
      <c r="H23" s="251" t="s">
        <v>11</v>
      </c>
      <c r="I23" s="249">
        <f>I20*I21</f>
        <v>0</v>
      </c>
      <c r="J23" s="250">
        <f>IF(G23=0,0,I23/G23)</f>
        <v>0</v>
      </c>
      <c r="K23" s="249">
        <f>K20*K21</f>
        <v>0</v>
      </c>
      <c r="L23" s="250">
        <f>IF(I23=0,0,K23/I23)</f>
        <v>0</v>
      </c>
      <c r="M23" s="249">
        <f>M20*M21</f>
        <v>0</v>
      </c>
      <c r="N23" s="250">
        <f>IF(K23=0,0,M23/K23)</f>
        <v>0</v>
      </c>
    </row>
    <row r="24" spans="1:14" s="231" customFormat="1" x14ac:dyDescent="0.2">
      <c r="A24" s="235" t="s">
        <v>194</v>
      </c>
      <c r="B24" s="236"/>
      <c r="C24" s="236"/>
      <c r="D24" s="237"/>
      <c r="E24" s="236"/>
      <c r="F24" s="237"/>
      <c r="G24" s="236"/>
      <c r="H24" s="237"/>
      <c r="I24" s="236"/>
      <c r="J24" s="237"/>
      <c r="K24" s="236"/>
      <c r="L24" s="237"/>
      <c r="M24" s="236"/>
      <c r="N24" s="238"/>
    </row>
    <row r="25" spans="1:14" s="231" customFormat="1" x14ac:dyDescent="0.2">
      <c r="A25" s="225" t="s">
        <v>186</v>
      </c>
      <c r="B25" s="226"/>
      <c r="C25" s="226"/>
      <c r="D25" s="194">
        <f>IF(B25=0,0,C25/B25)</f>
        <v>0</v>
      </c>
      <c r="E25" s="226"/>
      <c r="F25" s="194">
        <f>IF(C25=0,0,E25/C25)</f>
        <v>0</v>
      </c>
      <c r="G25" s="227"/>
      <c r="H25" s="194">
        <f>IF(E25=0,0,G25/E25)</f>
        <v>0</v>
      </c>
      <c r="I25" s="227"/>
      <c r="J25" s="194">
        <f>IF(G25=0,0,I25/G25)</f>
        <v>0</v>
      </c>
      <c r="K25" s="227"/>
      <c r="L25" s="194">
        <f>IF(I25=0,0,K25/I25)</f>
        <v>0</v>
      </c>
      <c r="M25" s="227"/>
      <c r="N25" s="194">
        <f>IF(K25=0,0,M25/K25)</f>
        <v>0</v>
      </c>
    </row>
    <row r="26" spans="1:14" s="231" customFormat="1" x14ac:dyDescent="0.2">
      <c r="A26" s="228" t="s">
        <v>187</v>
      </c>
      <c r="B26" s="226"/>
      <c r="C26" s="226"/>
      <c r="D26" s="194">
        <f t="shared" ref="D26:D30" si="14">IF(B26=0,0,C26/B26)</f>
        <v>0</v>
      </c>
      <c r="E26" s="226"/>
      <c r="F26" s="194">
        <f t="shared" ref="F26:F30" si="15">IF(C26=0,0,E26/C26)</f>
        <v>0</v>
      </c>
      <c r="G26" s="227"/>
      <c r="H26" s="194">
        <f t="shared" ref="H26:H30" si="16">IF(E26=0,0,G26/E26)</f>
        <v>0</v>
      </c>
      <c r="I26" s="227"/>
      <c r="J26" s="194">
        <f t="shared" ref="J26:J30" si="17">IF(G26=0,0,I26/G26)</f>
        <v>0</v>
      </c>
      <c r="K26" s="227"/>
      <c r="L26" s="194">
        <f t="shared" ref="L26:L30" si="18">IF(I26=0,0,K26/I26)</f>
        <v>0</v>
      </c>
      <c r="M26" s="227"/>
      <c r="N26" s="194">
        <f t="shared" ref="N26:N30" si="19">IF(K26=0,0,M26/K26)</f>
        <v>0</v>
      </c>
    </row>
    <row r="27" spans="1:14" s="231" customFormat="1" x14ac:dyDescent="0.2">
      <c r="A27" s="228" t="s">
        <v>188</v>
      </c>
      <c r="B27" s="226">
        <f>B25-B26</f>
        <v>0</v>
      </c>
      <c r="C27" s="226">
        <f>C25-C26</f>
        <v>0</v>
      </c>
      <c r="D27" s="194">
        <f t="shared" si="14"/>
        <v>0</v>
      </c>
      <c r="E27" s="226">
        <f>E25-E26</f>
        <v>0</v>
      </c>
      <c r="F27" s="194">
        <f t="shared" si="15"/>
        <v>0</v>
      </c>
      <c r="G27" s="227">
        <f>G25-G26</f>
        <v>0</v>
      </c>
      <c r="H27" s="194">
        <f t="shared" si="16"/>
        <v>0</v>
      </c>
      <c r="I27" s="227">
        <f>I25-I26</f>
        <v>0</v>
      </c>
      <c r="J27" s="194">
        <f t="shared" si="17"/>
        <v>0</v>
      </c>
      <c r="K27" s="227">
        <f>K25-K26</f>
        <v>0</v>
      </c>
      <c r="L27" s="194">
        <f t="shared" si="18"/>
        <v>0</v>
      </c>
      <c r="M27" s="227">
        <f>M25-M26</f>
        <v>0</v>
      </c>
      <c r="N27" s="194">
        <f t="shared" si="19"/>
        <v>0</v>
      </c>
    </row>
    <row r="28" spans="1:14" s="231" customFormat="1" ht="45" x14ac:dyDescent="0.2">
      <c r="A28" s="225" t="s">
        <v>189</v>
      </c>
      <c r="B28" s="226"/>
      <c r="C28" s="226"/>
      <c r="D28" s="194">
        <f t="shared" si="14"/>
        <v>0</v>
      </c>
      <c r="E28" s="226"/>
      <c r="F28" s="194">
        <f t="shared" si="15"/>
        <v>0</v>
      </c>
      <c r="G28" s="227">
        <f>E28*G32*H25</f>
        <v>0</v>
      </c>
      <c r="H28" s="194">
        <f t="shared" si="16"/>
        <v>0</v>
      </c>
      <c r="I28" s="227">
        <f>G28*I32*J25</f>
        <v>0</v>
      </c>
      <c r="J28" s="194">
        <f t="shared" si="17"/>
        <v>0</v>
      </c>
      <c r="K28" s="227">
        <f>I28*K32*L25</f>
        <v>0</v>
      </c>
      <c r="L28" s="194">
        <f t="shared" si="18"/>
        <v>0</v>
      </c>
      <c r="M28" s="227">
        <f>K28*M32*N25</f>
        <v>0</v>
      </c>
      <c r="N28" s="194">
        <f t="shared" si="19"/>
        <v>0</v>
      </c>
    </row>
    <row r="29" spans="1:14" s="231" customFormat="1" x14ac:dyDescent="0.2">
      <c r="A29" s="228" t="s">
        <v>187</v>
      </c>
      <c r="B29" s="226"/>
      <c r="C29" s="226"/>
      <c r="D29" s="194">
        <f t="shared" si="14"/>
        <v>0</v>
      </c>
      <c r="E29" s="226"/>
      <c r="F29" s="194">
        <f t="shared" si="15"/>
        <v>0</v>
      </c>
      <c r="G29" s="227">
        <f>E29*H26</f>
        <v>0</v>
      </c>
      <c r="H29" s="194">
        <f t="shared" si="16"/>
        <v>0</v>
      </c>
      <c r="I29" s="227">
        <f>G29*J26</f>
        <v>0</v>
      </c>
      <c r="J29" s="194">
        <f t="shared" si="17"/>
        <v>0</v>
      </c>
      <c r="K29" s="227">
        <f>I29*L26</f>
        <v>0</v>
      </c>
      <c r="L29" s="194">
        <f t="shared" si="18"/>
        <v>0</v>
      </c>
      <c r="M29" s="227">
        <f>K29*N26</f>
        <v>0</v>
      </c>
      <c r="N29" s="194">
        <f t="shared" si="19"/>
        <v>0</v>
      </c>
    </row>
    <row r="30" spans="1:14" s="231" customFormat="1" x14ac:dyDescent="0.2">
      <c r="A30" s="228" t="s">
        <v>188</v>
      </c>
      <c r="B30" s="226">
        <f>B28-B29</f>
        <v>0</v>
      </c>
      <c r="C30" s="226">
        <f>C28-C29</f>
        <v>0</v>
      </c>
      <c r="D30" s="194">
        <f t="shared" si="14"/>
        <v>0</v>
      </c>
      <c r="E30" s="226">
        <f>E28-E29</f>
        <v>0</v>
      </c>
      <c r="F30" s="194">
        <f t="shared" si="15"/>
        <v>0</v>
      </c>
      <c r="G30" s="227">
        <f>G28-G29</f>
        <v>0</v>
      </c>
      <c r="H30" s="194">
        <f t="shared" si="16"/>
        <v>0</v>
      </c>
      <c r="I30" s="227">
        <f>I28-I29</f>
        <v>0</v>
      </c>
      <c r="J30" s="194">
        <f t="shared" si="17"/>
        <v>0</v>
      </c>
      <c r="K30" s="227">
        <f>K28-K29</f>
        <v>0</v>
      </c>
      <c r="L30" s="194">
        <f t="shared" si="18"/>
        <v>0</v>
      </c>
      <c r="M30" s="227">
        <f>M28-M29</f>
        <v>0</v>
      </c>
      <c r="N30" s="194">
        <f t="shared" si="19"/>
        <v>0</v>
      </c>
    </row>
    <row r="31" spans="1:14" s="231" customFormat="1" ht="30" x14ac:dyDescent="0.2">
      <c r="A31" s="200" t="s">
        <v>169</v>
      </c>
      <c r="B31" s="230">
        <f>B2</f>
        <v>0</v>
      </c>
      <c r="C31" s="201">
        <f>C2</f>
        <v>0</v>
      </c>
      <c r="D31" s="202" t="s">
        <v>11</v>
      </c>
      <c r="E31" s="201">
        <f>E2</f>
        <v>0</v>
      </c>
      <c r="F31" s="202" t="s">
        <v>11</v>
      </c>
      <c r="G31" s="201">
        <f>AVERAGE(B31,C31,E31)</f>
        <v>0</v>
      </c>
      <c r="H31" s="202" t="s">
        <v>11</v>
      </c>
      <c r="I31" s="201">
        <f>G31</f>
        <v>0</v>
      </c>
      <c r="J31" s="202" t="s">
        <v>11</v>
      </c>
      <c r="K31" s="201">
        <f>I31</f>
        <v>0</v>
      </c>
      <c r="L31" s="202" t="s">
        <v>11</v>
      </c>
      <c r="M31" s="201">
        <f>K31</f>
        <v>0</v>
      </c>
      <c r="N31" s="202" t="s">
        <v>11</v>
      </c>
    </row>
    <row r="32" spans="1:14" s="246" customFormat="1" x14ac:dyDescent="0.2">
      <c r="A32" s="241" t="s">
        <v>195</v>
      </c>
      <c r="B32" s="242" t="s">
        <v>11</v>
      </c>
      <c r="C32" s="243" t="s">
        <v>11</v>
      </c>
      <c r="D32" s="244" t="s">
        <v>11</v>
      </c>
      <c r="E32" s="243" t="s">
        <v>11</v>
      </c>
      <c r="F32" s="244" t="s">
        <v>11</v>
      </c>
      <c r="G32" s="245"/>
      <c r="H32" s="244" t="s">
        <v>11</v>
      </c>
      <c r="I32" s="245"/>
      <c r="J32" s="244" t="s">
        <v>11</v>
      </c>
      <c r="K32" s="245"/>
      <c r="L32" s="244" t="s">
        <v>11</v>
      </c>
      <c r="M32" s="245"/>
      <c r="N32" s="244" t="s">
        <v>11</v>
      </c>
    </row>
    <row r="33" spans="1:14" s="231" customFormat="1" x14ac:dyDescent="0.2">
      <c r="A33" s="247" t="s">
        <v>193</v>
      </c>
      <c r="B33" s="248" t="s">
        <v>11</v>
      </c>
      <c r="C33" s="249" t="s">
        <v>11</v>
      </c>
      <c r="D33" s="250" t="s">
        <v>11</v>
      </c>
      <c r="E33" s="249" t="s">
        <v>11</v>
      </c>
      <c r="F33" s="250" t="s">
        <v>11</v>
      </c>
      <c r="G33" s="249">
        <f>G30*G31</f>
        <v>0</v>
      </c>
      <c r="H33" s="251" t="s">
        <v>11</v>
      </c>
      <c r="I33" s="249">
        <f>I30*I31</f>
        <v>0</v>
      </c>
      <c r="J33" s="250">
        <f>IF(G33=0,0,I33/G33)</f>
        <v>0</v>
      </c>
      <c r="K33" s="249">
        <f>K30*K31</f>
        <v>0</v>
      </c>
      <c r="L33" s="250">
        <f>IF(I33=0,0,K33/I33)</f>
        <v>0</v>
      </c>
      <c r="M33" s="249">
        <f>M30*M31</f>
        <v>0</v>
      </c>
      <c r="N33" s="250">
        <f>IF(K33=0,0,M33/K33)</f>
        <v>0</v>
      </c>
    </row>
    <row r="34" spans="1:14" s="218" customFormat="1" ht="30" x14ac:dyDescent="0.2">
      <c r="A34" s="235" t="s">
        <v>196</v>
      </c>
      <c r="B34" s="236"/>
      <c r="C34" s="236"/>
      <c r="D34" s="237"/>
      <c r="E34" s="236"/>
      <c r="F34" s="237"/>
      <c r="G34" s="236"/>
      <c r="H34" s="237"/>
      <c r="I34" s="236"/>
      <c r="J34" s="237"/>
      <c r="K34" s="236"/>
      <c r="L34" s="237"/>
      <c r="M34" s="236"/>
      <c r="N34" s="238"/>
    </row>
    <row r="35" spans="1:14" s="218" customFormat="1" x14ac:dyDescent="0.2">
      <c r="A35" s="225" t="s">
        <v>186</v>
      </c>
      <c r="B35" s="226"/>
      <c r="C35" s="226"/>
      <c r="D35" s="194">
        <f>IF(B35=0,0,C35/B35)</f>
        <v>0</v>
      </c>
      <c r="E35" s="226"/>
      <c r="F35" s="194">
        <f>IF(C35=0,0,E35/C35)</f>
        <v>0</v>
      </c>
      <c r="G35" s="227"/>
      <c r="H35" s="194">
        <f>IF(E35=0,0,G35/E35)</f>
        <v>0</v>
      </c>
      <c r="I35" s="227"/>
      <c r="J35" s="194">
        <f>IF(G35=0,0,I35/G35)</f>
        <v>0</v>
      </c>
      <c r="K35" s="227"/>
      <c r="L35" s="194">
        <f>IF(I35=0,0,K35/I35)</f>
        <v>0</v>
      </c>
      <c r="M35" s="227"/>
      <c r="N35" s="194">
        <f>IF(K35=0,0,M35/K35)</f>
        <v>0</v>
      </c>
    </row>
    <row r="36" spans="1:14" s="218" customFormat="1" x14ac:dyDescent="0.2">
      <c r="A36" s="228" t="s">
        <v>187</v>
      </c>
      <c r="B36" s="226"/>
      <c r="C36" s="226"/>
      <c r="D36" s="194">
        <f t="shared" ref="D36:D40" si="20">IF(B36=0,0,C36/B36)</f>
        <v>0</v>
      </c>
      <c r="E36" s="226"/>
      <c r="F36" s="194">
        <f t="shared" ref="F36:F40" si="21">IF(C36=0,0,E36/C36)</f>
        <v>0</v>
      </c>
      <c r="G36" s="227"/>
      <c r="H36" s="194">
        <f t="shared" ref="H36:H40" si="22">IF(E36=0,0,G36/E36)</f>
        <v>0</v>
      </c>
      <c r="I36" s="227"/>
      <c r="J36" s="194">
        <f t="shared" ref="J36:J40" si="23">IF(G36=0,0,I36/G36)</f>
        <v>0</v>
      </c>
      <c r="K36" s="227"/>
      <c r="L36" s="194">
        <f t="shared" ref="L36:L40" si="24">IF(I36=0,0,K36/I36)</f>
        <v>0</v>
      </c>
      <c r="M36" s="227"/>
      <c r="N36" s="194">
        <f t="shared" ref="N36:N40" si="25">IF(K36=0,0,M36/K36)</f>
        <v>0</v>
      </c>
    </row>
    <row r="37" spans="1:14" s="218" customFormat="1" x14ac:dyDescent="0.2">
      <c r="A37" s="228" t="s">
        <v>188</v>
      </c>
      <c r="B37" s="226">
        <f t="shared" ref="B37:C37" si="26">B35-B36</f>
        <v>0</v>
      </c>
      <c r="C37" s="226">
        <f t="shared" si="26"/>
        <v>0</v>
      </c>
      <c r="D37" s="194">
        <f t="shared" si="20"/>
        <v>0</v>
      </c>
      <c r="E37" s="226">
        <f>E35-E36</f>
        <v>0</v>
      </c>
      <c r="F37" s="194">
        <f t="shared" si="21"/>
        <v>0</v>
      </c>
      <c r="G37" s="227">
        <f>G35-G36</f>
        <v>0</v>
      </c>
      <c r="H37" s="194">
        <f t="shared" si="22"/>
        <v>0</v>
      </c>
      <c r="I37" s="227">
        <f>I35-I36</f>
        <v>0</v>
      </c>
      <c r="J37" s="194">
        <f t="shared" si="23"/>
        <v>0</v>
      </c>
      <c r="K37" s="227">
        <f>K35-K36</f>
        <v>0</v>
      </c>
      <c r="L37" s="194">
        <f t="shared" si="24"/>
        <v>0</v>
      </c>
      <c r="M37" s="227">
        <f>M35-M36</f>
        <v>0</v>
      </c>
      <c r="N37" s="194">
        <f t="shared" si="25"/>
        <v>0</v>
      </c>
    </row>
    <row r="38" spans="1:14" s="218" customFormat="1" ht="45" x14ac:dyDescent="0.2">
      <c r="A38" s="225" t="s">
        <v>189</v>
      </c>
      <c r="B38" s="226"/>
      <c r="C38" s="226"/>
      <c r="D38" s="194">
        <f t="shared" si="20"/>
        <v>0</v>
      </c>
      <c r="E38" s="226"/>
      <c r="F38" s="194">
        <f t="shared" si="21"/>
        <v>0</v>
      </c>
      <c r="G38" s="227">
        <f>E38*G42*H35</f>
        <v>0</v>
      </c>
      <c r="H38" s="194">
        <f t="shared" si="22"/>
        <v>0</v>
      </c>
      <c r="I38" s="227">
        <f>G38*I42*J35</f>
        <v>0</v>
      </c>
      <c r="J38" s="194">
        <f t="shared" si="23"/>
        <v>0</v>
      </c>
      <c r="K38" s="227">
        <f>I38*K42*L35</f>
        <v>0</v>
      </c>
      <c r="L38" s="194">
        <f t="shared" si="24"/>
        <v>0</v>
      </c>
      <c r="M38" s="227">
        <f>K38*M42*N35</f>
        <v>0</v>
      </c>
      <c r="N38" s="194">
        <f t="shared" si="25"/>
        <v>0</v>
      </c>
    </row>
    <row r="39" spans="1:14" s="218" customFormat="1" x14ac:dyDescent="0.2">
      <c r="A39" s="228" t="s">
        <v>187</v>
      </c>
      <c r="B39" s="226"/>
      <c r="C39" s="226"/>
      <c r="D39" s="194">
        <f t="shared" si="20"/>
        <v>0</v>
      </c>
      <c r="E39" s="226"/>
      <c r="F39" s="194">
        <f t="shared" si="21"/>
        <v>0</v>
      </c>
      <c r="G39" s="227">
        <f>E39*H36</f>
        <v>0</v>
      </c>
      <c r="H39" s="194">
        <f t="shared" si="22"/>
        <v>0</v>
      </c>
      <c r="I39" s="227">
        <f>G39*J36</f>
        <v>0</v>
      </c>
      <c r="J39" s="194">
        <f t="shared" si="23"/>
        <v>0</v>
      </c>
      <c r="K39" s="227">
        <f>I39*L36</f>
        <v>0</v>
      </c>
      <c r="L39" s="194">
        <f t="shared" si="24"/>
        <v>0</v>
      </c>
      <c r="M39" s="227">
        <f>K39*N36</f>
        <v>0</v>
      </c>
      <c r="N39" s="194">
        <f t="shared" si="25"/>
        <v>0</v>
      </c>
    </row>
    <row r="40" spans="1:14" s="218" customFormat="1" x14ac:dyDescent="0.2">
      <c r="A40" s="228" t="s">
        <v>188</v>
      </c>
      <c r="B40" s="226">
        <f t="shared" ref="B40:C40" si="27">B38-B39</f>
        <v>0</v>
      </c>
      <c r="C40" s="226">
        <f t="shared" si="27"/>
        <v>0</v>
      </c>
      <c r="D40" s="194">
        <f t="shared" si="20"/>
        <v>0</v>
      </c>
      <c r="E40" s="226">
        <f>E38-E39</f>
        <v>0</v>
      </c>
      <c r="F40" s="194">
        <f t="shared" si="21"/>
        <v>0</v>
      </c>
      <c r="G40" s="227">
        <f>G38-G39</f>
        <v>0</v>
      </c>
      <c r="H40" s="194">
        <f t="shared" si="22"/>
        <v>0</v>
      </c>
      <c r="I40" s="227">
        <f>I38-I39</f>
        <v>0</v>
      </c>
      <c r="J40" s="194">
        <f t="shared" si="23"/>
        <v>0</v>
      </c>
      <c r="K40" s="227">
        <f>K38-K39</f>
        <v>0</v>
      </c>
      <c r="L40" s="194">
        <f t="shared" si="24"/>
        <v>0</v>
      </c>
      <c r="M40" s="227">
        <f>M38-M39</f>
        <v>0</v>
      </c>
      <c r="N40" s="194">
        <f t="shared" si="25"/>
        <v>0</v>
      </c>
    </row>
    <row r="41" spans="1:14" s="218" customFormat="1" ht="30" x14ac:dyDescent="0.2">
      <c r="A41" s="200" t="s">
        <v>169</v>
      </c>
      <c r="B41" s="230">
        <f>B12</f>
        <v>0</v>
      </c>
      <c r="C41" s="201">
        <f>C12</f>
        <v>0</v>
      </c>
      <c r="D41" s="202" t="s">
        <v>11</v>
      </c>
      <c r="E41" s="201">
        <f>E12</f>
        <v>0</v>
      </c>
      <c r="F41" s="202" t="s">
        <v>11</v>
      </c>
      <c r="G41" s="201">
        <f>AVERAGE(B41,C41,E41)</f>
        <v>0</v>
      </c>
      <c r="H41" s="202" t="s">
        <v>11</v>
      </c>
      <c r="I41" s="201">
        <f>G41</f>
        <v>0</v>
      </c>
      <c r="J41" s="202" t="s">
        <v>11</v>
      </c>
      <c r="K41" s="201">
        <f>I41</f>
        <v>0</v>
      </c>
      <c r="L41" s="202" t="s">
        <v>11</v>
      </c>
      <c r="M41" s="201">
        <f>K41</f>
        <v>0</v>
      </c>
      <c r="N41" s="202" t="s">
        <v>11</v>
      </c>
    </row>
    <row r="42" spans="1:14" s="246" customFormat="1" x14ac:dyDescent="0.2">
      <c r="A42" s="241" t="s">
        <v>195</v>
      </c>
      <c r="B42" s="242" t="s">
        <v>11</v>
      </c>
      <c r="C42" s="243" t="s">
        <v>11</v>
      </c>
      <c r="D42" s="244" t="s">
        <v>11</v>
      </c>
      <c r="E42" s="243" t="s">
        <v>11</v>
      </c>
      <c r="F42" s="244" t="s">
        <v>11</v>
      </c>
      <c r="G42" s="245"/>
      <c r="H42" s="244" t="s">
        <v>11</v>
      </c>
      <c r="I42" s="245"/>
      <c r="J42" s="244" t="s">
        <v>11</v>
      </c>
      <c r="K42" s="245"/>
      <c r="L42" s="244" t="s">
        <v>11</v>
      </c>
      <c r="M42" s="245"/>
      <c r="N42" s="244" t="s">
        <v>11</v>
      </c>
    </row>
    <row r="43" spans="1:14" s="231" customFormat="1" x14ac:dyDescent="0.2">
      <c r="A43" s="247" t="s">
        <v>193</v>
      </c>
      <c r="B43" s="248" t="s">
        <v>11</v>
      </c>
      <c r="C43" s="249" t="s">
        <v>11</v>
      </c>
      <c r="D43" s="250" t="s">
        <v>11</v>
      </c>
      <c r="E43" s="249" t="s">
        <v>11</v>
      </c>
      <c r="F43" s="250" t="s">
        <v>11</v>
      </c>
      <c r="G43" s="249">
        <f>G40*G41</f>
        <v>0</v>
      </c>
      <c r="H43" s="251" t="s">
        <v>11</v>
      </c>
      <c r="I43" s="249">
        <f>I40*I41</f>
        <v>0</v>
      </c>
      <c r="J43" s="250">
        <f>IF(G43=0,0,I43/G43)</f>
        <v>0</v>
      </c>
      <c r="K43" s="249">
        <f>K40*K41</f>
        <v>0</v>
      </c>
      <c r="L43" s="250">
        <f>IF(I43=0,0,K43/I43)</f>
        <v>0</v>
      </c>
      <c r="M43" s="249">
        <f>M40*M41</f>
        <v>0</v>
      </c>
      <c r="N43" s="250">
        <f>IF(K43=0,0,M43/K43)</f>
        <v>0</v>
      </c>
    </row>
    <row r="44" spans="1:14" s="218" customFormat="1" x14ac:dyDescent="0.2">
      <c r="A44" s="235" t="s">
        <v>197</v>
      </c>
      <c r="B44" s="236"/>
      <c r="C44" s="236"/>
      <c r="D44" s="237"/>
      <c r="E44" s="236"/>
      <c r="F44" s="237"/>
      <c r="G44" s="236"/>
      <c r="H44" s="237"/>
      <c r="I44" s="236"/>
      <c r="J44" s="237"/>
      <c r="K44" s="236"/>
      <c r="L44" s="237"/>
      <c r="M44" s="236"/>
      <c r="N44" s="238"/>
    </row>
    <row r="45" spans="1:14" s="218" customFormat="1" x14ac:dyDescent="0.2">
      <c r="A45" s="225" t="s">
        <v>186</v>
      </c>
      <c r="B45" s="226"/>
      <c r="C45" s="226"/>
      <c r="D45" s="194">
        <f>IF(B45=0,0,C45/B45)</f>
        <v>0</v>
      </c>
      <c r="E45" s="226"/>
      <c r="F45" s="194">
        <f>IF(C45=0,0,E45/C45)</f>
        <v>0</v>
      </c>
      <c r="G45" s="227"/>
      <c r="H45" s="194">
        <f>IF(E45=0,0,G45/E45)</f>
        <v>0</v>
      </c>
      <c r="I45" s="227"/>
      <c r="J45" s="194">
        <f>IF(G45=0,0,I45/G45)</f>
        <v>0</v>
      </c>
      <c r="K45" s="227"/>
      <c r="L45" s="194">
        <f>IF(I45=0,0,K45/I45)</f>
        <v>0</v>
      </c>
      <c r="M45" s="227"/>
      <c r="N45" s="194">
        <f>IF(K45=0,0,M45/K45)</f>
        <v>0</v>
      </c>
    </row>
    <row r="46" spans="1:14" s="218" customFormat="1" x14ac:dyDescent="0.2">
      <c r="A46" s="228" t="s">
        <v>187</v>
      </c>
      <c r="B46" s="226"/>
      <c r="C46" s="226"/>
      <c r="D46" s="194">
        <f t="shared" ref="D46:D50" si="28">IF(B46=0,0,C46/B46)</f>
        <v>0</v>
      </c>
      <c r="E46" s="226"/>
      <c r="F46" s="194">
        <f t="shared" ref="F46:F50" si="29">IF(C46=0,0,E46/C46)</f>
        <v>0</v>
      </c>
      <c r="G46" s="227"/>
      <c r="H46" s="194">
        <f t="shared" ref="H46:H50" si="30">IF(E46=0,0,G46/E46)</f>
        <v>0</v>
      </c>
      <c r="I46" s="227"/>
      <c r="J46" s="194">
        <f t="shared" ref="J46:J50" si="31">IF(G46=0,0,I46/G46)</f>
        <v>0</v>
      </c>
      <c r="K46" s="227"/>
      <c r="L46" s="194">
        <f t="shared" ref="L46:L50" si="32">IF(I46=0,0,K46/I46)</f>
        <v>0</v>
      </c>
      <c r="M46" s="227"/>
      <c r="N46" s="194">
        <f t="shared" ref="N46:N50" si="33">IF(K46=0,0,M46/K46)</f>
        <v>0</v>
      </c>
    </row>
    <row r="47" spans="1:14" s="218" customFormat="1" x14ac:dyDescent="0.2">
      <c r="A47" s="228" t="s">
        <v>188</v>
      </c>
      <c r="B47" s="226">
        <f t="shared" ref="B47:C47" si="34">B45-B46</f>
        <v>0</v>
      </c>
      <c r="C47" s="226">
        <f t="shared" si="34"/>
        <v>0</v>
      </c>
      <c r="D47" s="194">
        <f t="shared" si="28"/>
        <v>0</v>
      </c>
      <c r="E47" s="226">
        <f>E45-E46</f>
        <v>0</v>
      </c>
      <c r="F47" s="194">
        <f t="shared" si="29"/>
        <v>0</v>
      </c>
      <c r="G47" s="227">
        <f>G45-G46</f>
        <v>0</v>
      </c>
      <c r="H47" s="194">
        <f t="shared" si="30"/>
        <v>0</v>
      </c>
      <c r="I47" s="227">
        <f>I45-I46</f>
        <v>0</v>
      </c>
      <c r="J47" s="194">
        <f t="shared" si="31"/>
        <v>0</v>
      </c>
      <c r="K47" s="227">
        <f>K45-K46</f>
        <v>0</v>
      </c>
      <c r="L47" s="194">
        <f t="shared" si="32"/>
        <v>0</v>
      </c>
      <c r="M47" s="227">
        <f>M45-M46</f>
        <v>0</v>
      </c>
      <c r="N47" s="194">
        <f t="shared" si="33"/>
        <v>0</v>
      </c>
    </row>
    <row r="48" spans="1:14" s="218" customFormat="1" ht="45" x14ac:dyDescent="0.2">
      <c r="A48" s="225" t="s">
        <v>189</v>
      </c>
      <c r="B48" s="226"/>
      <c r="C48" s="226"/>
      <c r="D48" s="194">
        <f t="shared" si="28"/>
        <v>0</v>
      </c>
      <c r="E48" s="226"/>
      <c r="F48" s="194">
        <f t="shared" si="29"/>
        <v>0</v>
      </c>
      <c r="G48" s="227">
        <f>E48*G52*H45</f>
        <v>0</v>
      </c>
      <c r="H48" s="194">
        <f t="shared" si="30"/>
        <v>0</v>
      </c>
      <c r="I48" s="227">
        <f>G48*I52*J45</f>
        <v>0</v>
      </c>
      <c r="J48" s="194">
        <f t="shared" si="31"/>
        <v>0</v>
      </c>
      <c r="K48" s="227">
        <f>I48*K52*L45</f>
        <v>0</v>
      </c>
      <c r="L48" s="194">
        <f t="shared" si="32"/>
        <v>0</v>
      </c>
      <c r="M48" s="227">
        <f>K48*M52*N45</f>
        <v>0</v>
      </c>
      <c r="N48" s="194">
        <f t="shared" si="33"/>
        <v>0</v>
      </c>
    </row>
    <row r="49" spans="1:14" s="218" customFormat="1" x14ac:dyDescent="0.2">
      <c r="A49" s="228" t="s">
        <v>187</v>
      </c>
      <c r="B49" s="226"/>
      <c r="C49" s="226"/>
      <c r="D49" s="194">
        <f t="shared" si="28"/>
        <v>0</v>
      </c>
      <c r="E49" s="226"/>
      <c r="F49" s="194">
        <f t="shared" si="29"/>
        <v>0</v>
      </c>
      <c r="G49" s="227">
        <f>E49*H46</f>
        <v>0</v>
      </c>
      <c r="H49" s="194">
        <f t="shared" si="30"/>
        <v>0</v>
      </c>
      <c r="I49" s="227">
        <f>G49*J46</f>
        <v>0</v>
      </c>
      <c r="J49" s="194">
        <f t="shared" si="31"/>
        <v>0</v>
      </c>
      <c r="K49" s="227">
        <f>I49*L46</f>
        <v>0</v>
      </c>
      <c r="L49" s="194">
        <f t="shared" si="32"/>
        <v>0</v>
      </c>
      <c r="M49" s="227">
        <f>K49*N46</f>
        <v>0</v>
      </c>
      <c r="N49" s="194">
        <f t="shared" si="33"/>
        <v>0</v>
      </c>
    </row>
    <row r="50" spans="1:14" s="218" customFormat="1" x14ac:dyDescent="0.2">
      <c r="A50" s="228" t="s">
        <v>188</v>
      </c>
      <c r="B50" s="226">
        <f t="shared" ref="B50:C50" si="35">B48-B49</f>
        <v>0</v>
      </c>
      <c r="C50" s="226">
        <f t="shared" si="35"/>
        <v>0</v>
      </c>
      <c r="D50" s="194">
        <f t="shared" si="28"/>
        <v>0</v>
      </c>
      <c r="E50" s="226">
        <f>E48-E49</f>
        <v>0</v>
      </c>
      <c r="F50" s="194">
        <f t="shared" si="29"/>
        <v>0</v>
      </c>
      <c r="G50" s="227">
        <f>G48-G49</f>
        <v>0</v>
      </c>
      <c r="H50" s="194">
        <f t="shared" si="30"/>
        <v>0</v>
      </c>
      <c r="I50" s="227">
        <f>I48-I49</f>
        <v>0</v>
      </c>
      <c r="J50" s="194">
        <f t="shared" si="31"/>
        <v>0</v>
      </c>
      <c r="K50" s="227">
        <f>K48-K49</f>
        <v>0</v>
      </c>
      <c r="L50" s="194">
        <f t="shared" si="32"/>
        <v>0</v>
      </c>
      <c r="M50" s="227">
        <f>M48-M49</f>
        <v>0</v>
      </c>
      <c r="N50" s="194">
        <f t="shared" si="33"/>
        <v>0</v>
      </c>
    </row>
    <row r="51" spans="1:14" s="218" customFormat="1" ht="30" x14ac:dyDescent="0.2">
      <c r="A51" s="200" t="s">
        <v>169</v>
      </c>
      <c r="B51" s="230">
        <f>B12</f>
        <v>0</v>
      </c>
      <c r="C51" s="201">
        <f>C12</f>
        <v>0</v>
      </c>
      <c r="D51" s="202" t="s">
        <v>11</v>
      </c>
      <c r="E51" s="201">
        <f>E12</f>
        <v>0</v>
      </c>
      <c r="F51" s="202" t="s">
        <v>11</v>
      </c>
      <c r="G51" s="201">
        <f>AVERAGE(B51,C51,E51)</f>
        <v>0</v>
      </c>
      <c r="H51" s="202" t="s">
        <v>11</v>
      </c>
      <c r="I51" s="201">
        <f>G51</f>
        <v>0</v>
      </c>
      <c r="J51" s="202" t="s">
        <v>11</v>
      </c>
      <c r="K51" s="201">
        <f>I51</f>
        <v>0</v>
      </c>
      <c r="L51" s="202" t="s">
        <v>11</v>
      </c>
      <c r="M51" s="201">
        <f>K51</f>
        <v>0</v>
      </c>
      <c r="N51" s="202" t="s">
        <v>11</v>
      </c>
    </row>
    <row r="52" spans="1:14" s="246" customFormat="1" x14ac:dyDescent="0.2">
      <c r="A52" s="241" t="s">
        <v>195</v>
      </c>
      <c r="B52" s="242" t="s">
        <v>11</v>
      </c>
      <c r="C52" s="243" t="s">
        <v>11</v>
      </c>
      <c r="D52" s="244" t="s">
        <v>11</v>
      </c>
      <c r="E52" s="243" t="s">
        <v>11</v>
      </c>
      <c r="F52" s="244" t="s">
        <v>11</v>
      </c>
      <c r="G52" s="245">
        <f>G42</f>
        <v>0</v>
      </c>
      <c r="H52" s="244" t="s">
        <v>11</v>
      </c>
      <c r="I52" s="245">
        <f>I42</f>
        <v>0</v>
      </c>
      <c r="J52" s="244" t="s">
        <v>11</v>
      </c>
      <c r="K52" s="245">
        <f>K42</f>
        <v>0</v>
      </c>
      <c r="L52" s="244" t="s">
        <v>11</v>
      </c>
      <c r="M52" s="245">
        <f>M42</f>
        <v>0</v>
      </c>
      <c r="N52" s="244" t="s">
        <v>11</v>
      </c>
    </row>
    <row r="53" spans="1:14" s="231" customFormat="1" x14ac:dyDescent="0.2">
      <c r="A53" s="247" t="s">
        <v>193</v>
      </c>
      <c r="B53" s="248" t="s">
        <v>11</v>
      </c>
      <c r="C53" s="249" t="s">
        <v>11</v>
      </c>
      <c r="D53" s="250" t="s">
        <v>11</v>
      </c>
      <c r="E53" s="249" t="s">
        <v>11</v>
      </c>
      <c r="F53" s="250" t="s">
        <v>11</v>
      </c>
      <c r="G53" s="249">
        <f>G50*G51</f>
        <v>0</v>
      </c>
      <c r="H53" s="251" t="s">
        <v>11</v>
      </c>
      <c r="I53" s="249">
        <f>I50*I51</f>
        <v>0</v>
      </c>
      <c r="J53" s="250">
        <f>IF(G53=0,0,I53/G53)</f>
        <v>0</v>
      </c>
      <c r="K53" s="249">
        <f>K50*K51</f>
        <v>0</v>
      </c>
      <c r="L53" s="250">
        <f>IF(I53=0,0,K53/I53)</f>
        <v>0</v>
      </c>
      <c r="M53" s="249">
        <f>M50*M51</f>
        <v>0</v>
      </c>
      <c r="N53" s="250">
        <f>IF(K53=0,0,M53/K53)</f>
        <v>0</v>
      </c>
    </row>
    <row r="54" spans="1:14" s="218" customFormat="1" x14ac:dyDescent="0.2">
      <c r="A54" s="235" t="s">
        <v>198</v>
      </c>
      <c r="B54" s="236"/>
      <c r="C54" s="236"/>
      <c r="D54" s="237"/>
      <c r="E54" s="236"/>
      <c r="F54" s="237"/>
      <c r="G54" s="236"/>
      <c r="H54" s="237"/>
      <c r="I54" s="236"/>
      <c r="J54" s="237"/>
      <c r="K54" s="236"/>
      <c r="L54" s="237"/>
      <c r="M54" s="236"/>
      <c r="N54" s="238"/>
    </row>
    <row r="55" spans="1:14" s="218" customFormat="1" x14ac:dyDescent="0.2">
      <c r="A55" s="225" t="s">
        <v>186</v>
      </c>
      <c r="B55" s="226">
        <f>B6-B15-B35-B45-B25</f>
        <v>0</v>
      </c>
      <c r="C55" s="227">
        <f>C6-C15-C35-C45-C25</f>
        <v>0</v>
      </c>
      <c r="D55" s="194">
        <f>IF(B55=0,0,C55/B55)</f>
        <v>0</v>
      </c>
      <c r="E55" s="227">
        <f>E6-E15-E35-E45-E25</f>
        <v>0</v>
      </c>
      <c r="F55" s="194">
        <f>IF(C55=0,0,E55/C55)</f>
        <v>0</v>
      </c>
      <c r="G55" s="227">
        <f>G6-G15-G35-G45-G25</f>
        <v>0</v>
      </c>
      <c r="H55" s="194">
        <f>IF(E55=0,0,G55/E55)</f>
        <v>0</v>
      </c>
      <c r="I55" s="227">
        <f>I6-I15-I35-I45-I25</f>
        <v>0</v>
      </c>
      <c r="J55" s="194">
        <f>IF(G55=0,0,I55/G55)</f>
        <v>0</v>
      </c>
      <c r="K55" s="227">
        <f>K6-K15-K35-K45-K25</f>
        <v>0</v>
      </c>
      <c r="L55" s="194">
        <f>IF(I55=0,0,K55/I55)</f>
        <v>0</v>
      </c>
      <c r="M55" s="227">
        <f>M6-M15-M35-M45-M25</f>
        <v>0</v>
      </c>
      <c r="N55" s="194">
        <f>IF(K55=0,0,M55/K55)</f>
        <v>0</v>
      </c>
    </row>
    <row r="56" spans="1:14" s="218" customFormat="1" x14ac:dyDescent="0.2">
      <c r="A56" s="228" t="s">
        <v>187</v>
      </c>
      <c r="B56" s="226">
        <f>B7-B16-B36-B46-B26</f>
        <v>0</v>
      </c>
      <c r="C56" s="227">
        <f>C7-C16-C36-C46-C26</f>
        <v>0</v>
      </c>
      <c r="D56" s="194">
        <f t="shared" ref="D56:D60" si="36">IF(B56=0,0,C56/B56)</f>
        <v>0</v>
      </c>
      <c r="E56" s="227">
        <f>E7-E16-E36-E46-E26</f>
        <v>0</v>
      </c>
      <c r="F56" s="194">
        <f t="shared" ref="F56:F60" si="37">IF(C56=0,0,E56/C56)</f>
        <v>0</v>
      </c>
      <c r="G56" s="227">
        <f>G7-G16-G36-G46-G26</f>
        <v>0</v>
      </c>
      <c r="H56" s="194">
        <f t="shared" ref="H56:H60" si="38">IF(E56=0,0,G56/E56)</f>
        <v>0</v>
      </c>
      <c r="I56" s="227">
        <f>I7-I16-I36-I46-I26</f>
        <v>0</v>
      </c>
      <c r="J56" s="194">
        <f t="shared" ref="J56:J60" si="39">IF(G56=0,0,I56/G56)</f>
        <v>0</v>
      </c>
      <c r="K56" s="227">
        <f>K7-K16-K36-K46-K26</f>
        <v>0</v>
      </c>
      <c r="L56" s="194">
        <f t="shared" ref="L56:L60" si="40">IF(I56=0,0,K56/I56)</f>
        <v>0</v>
      </c>
      <c r="M56" s="227">
        <f>M7-M16-M36-M46-M26</f>
        <v>0</v>
      </c>
      <c r="N56" s="194">
        <f t="shared" ref="N56:N60" si="41">IF(K56=0,0,M56/K56)</f>
        <v>0</v>
      </c>
    </row>
    <row r="57" spans="1:14" s="218" customFormat="1" x14ac:dyDescent="0.2">
      <c r="A57" s="228" t="s">
        <v>188</v>
      </c>
      <c r="B57" s="226">
        <f>B55-B56</f>
        <v>0</v>
      </c>
      <c r="C57" s="227">
        <f>C55-C56</f>
        <v>0</v>
      </c>
      <c r="D57" s="194">
        <f t="shared" si="36"/>
        <v>0</v>
      </c>
      <c r="E57" s="227">
        <f>E55-E56</f>
        <v>0</v>
      </c>
      <c r="F57" s="194">
        <f t="shared" si="37"/>
        <v>0</v>
      </c>
      <c r="G57" s="227">
        <f>G55-G56</f>
        <v>0</v>
      </c>
      <c r="H57" s="194">
        <f t="shared" si="38"/>
        <v>0</v>
      </c>
      <c r="I57" s="227">
        <f>I55-I56</f>
        <v>0</v>
      </c>
      <c r="J57" s="194">
        <f t="shared" si="39"/>
        <v>0</v>
      </c>
      <c r="K57" s="227">
        <f>K55-K56</f>
        <v>0</v>
      </c>
      <c r="L57" s="194">
        <f t="shared" si="40"/>
        <v>0</v>
      </c>
      <c r="M57" s="227">
        <f>M55-M56</f>
        <v>0</v>
      </c>
      <c r="N57" s="194">
        <f t="shared" si="41"/>
        <v>0</v>
      </c>
    </row>
    <row r="58" spans="1:14" s="218" customFormat="1" ht="45" x14ac:dyDescent="0.2">
      <c r="A58" s="225" t="s">
        <v>189</v>
      </c>
      <c r="B58" s="226">
        <f>B9-B18-B38-B48-B28</f>
        <v>0</v>
      </c>
      <c r="C58" s="227">
        <f>C9-C18-C38-C48-C28</f>
        <v>0</v>
      </c>
      <c r="D58" s="194">
        <f t="shared" si="36"/>
        <v>0</v>
      </c>
      <c r="E58" s="227">
        <f>E9-E18-E38-E48-E28</f>
        <v>0</v>
      </c>
      <c r="F58" s="194">
        <f t="shared" si="37"/>
        <v>0</v>
      </c>
      <c r="G58" s="227">
        <f>E58*G62*H55</f>
        <v>0</v>
      </c>
      <c r="H58" s="194">
        <f t="shared" si="38"/>
        <v>0</v>
      </c>
      <c r="I58" s="227">
        <f>G58*I62*J55</f>
        <v>0</v>
      </c>
      <c r="J58" s="194">
        <f t="shared" si="39"/>
        <v>0</v>
      </c>
      <c r="K58" s="227">
        <f>I58*K62*L55</f>
        <v>0</v>
      </c>
      <c r="L58" s="194">
        <f t="shared" si="40"/>
        <v>0</v>
      </c>
      <c r="M58" s="227">
        <f>K58*M62*N55</f>
        <v>0</v>
      </c>
      <c r="N58" s="194">
        <f t="shared" si="41"/>
        <v>0</v>
      </c>
    </row>
    <row r="59" spans="1:14" s="218" customFormat="1" x14ac:dyDescent="0.2">
      <c r="A59" s="228" t="s">
        <v>187</v>
      </c>
      <c r="B59" s="226">
        <f>B10-B19-B39-B49-B29</f>
        <v>0</v>
      </c>
      <c r="C59" s="227">
        <f>C10-C19-C39-C49-C29</f>
        <v>0</v>
      </c>
      <c r="D59" s="194">
        <f t="shared" si="36"/>
        <v>0</v>
      </c>
      <c r="E59" s="227">
        <f>E10-E19-E39-E49-E29</f>
        <v>0</v>
      </c>
      <c r="F59" s="194">
        <f t="shared" si="37"/>
        <v>0</v>
      </c>
      <c r="G59" s="227">
        <f>E59*H56</f>
        <v>0</v>
      </c>
      <c r="H59" s="194">
        <f t="shared" si="38"/>
        <v>0</v>
      </c>
      <c r="I59" s="227">
        <f>G59*J56</f>
        <v>0</v>
      </c>
      <c r="J59" s="194">
        <f t="shared" si="39"/>
        <v>0</v>
      </c>
      <c r="K59" s="227">
        <f>I59*L56</f>
        <v>0</v>
      </c>
      <c r="L59" s="194">
        <f t="shared" si="40"/>
        <v>0</v>
      </c>
      <c r="M59" s="227">
        <f>K59*N56</f>
        <v>0</v>
      </c>
      <c r="N59" s="194">
        <f t="shared" si="41"/>
        <v>0</v>
      </c>
    </row>
    <row r="60" spans="1:14" s="218" customFormat="1" x14ac:dyDescent="0.2">
      <c r="A60" s="228" t="s">
        <v>188</v>
      </c>
      <c r="B60" s="226">
        <f>B58-B59</f>
        <v>0</v>
      </c>
      <c r="C60" s="227">
        <f>C58-C59</f>
        <v>0</v>
      </c>
      <c r="D60" s="194">
        <f t="shared" si="36"/>
        <v>0</v>
      </c>
      <c r="E60" s="227">
        <f>E58-E59</f>
        <v>0</v>
      </c>
      <c r="F60" s="194">
        <f t="shared" si="37"/>
        <v>0</v>
      </c>
      <c r="G60" s="227">
        <f>G58-G59</f>
        <v>0</v>
      </c>
      <c r="H60" s="194">
        <f t="shared" si="38"/>
        <v>0</v>
      </c>
      <c r="I60" s="227">
        <f>I58-I59</f>
        <v>0</v>
      </c>
      <c r="J60" s="194">
        <f t="shared" si="39"/>
        <v>0</v>
      </c>
      <c r="K60" s="227">
        <f>K58-K59</f>
        <v>0</v>
      </c>
      <c r="L60" s="194">
        <f t="shared" si="40"/>
        <v>0</v>
      </c>
      <c r="M60" s="227">
        <f>M58-M59</f>
        <v>0</v>
      </c>
      <c r="N60" s="194">
        <f t="shared" si="41"/>
        <v>0</v>
      </c>
    </row>
    <row r="61" spans="1:14" s="218" customFormat="1" ht="30" x14ac:dyDescent="0.2">
      <c r="A61" s="200" t="s">
        <v>169</v>
      </c>
      <c r="B61" s="230">
        <f>B12</f>
        <v>0</v>
      </c>
      <c r="C61" s="201">
        <f>C12</f>
        <v>0</v>
      </c>
      <c r="D61" s="202" t="s">
        <v>11</v>
      </c>
      <c r="E61" s="201">
        <f>E12</f>
        <v>0</v>
      </c>
      <c r="F61" s="202" t="s">
        <v>11</v>
      </c>
      <c r="G61" s="201">
        <f>AVERAGE(B61,C61,E61)</f>
        <v>0</v>
      </c>
      <c r="H61" s="202" t="s">
        <v>11</v>
      </c>
      <c r="I61" s="201">
        <f>G61</f>
        <v>0</v>
      </c>
      <c r="J61" s="202" t="s">
        <v>11</v>
      </c>
      <c r="K61" s="201">
        <f>I61</f>
        <v>0</v>
      </c>
      <c r="L61" s="202" t="s">
        <v>11</v>
      </c>
      <c r="M61" s="201">
        <f>K61</f>
        <v>0</v>
      </c>
      <c r="N61" s="202" t="s">
        <v>11</v>
      </c>
    </row>
    <row r="62" spans="1:14" s="246" customFormat="1" x14ac:dyDescent="0.2">
      <c r="A62" s="241" t="s">
        <v>195</v>
      </c>
      <c r="B62" s="242" t="s">
        <v>11</v>
      </c>
      <c r="C62" s="243" t="s">
        <v>11</v>
      </c>
      <c r="D62" s="244" t="s">
        <v>11</v>
      </c>
      <c r="E62" s="243" t="s">
        <v>11</v>
      </c>
      <c r="F62" s="244" t="s">
        <v>11</v>
      </c>
      <c r="G62" s="245">
        <f>G52</f>
        <v>0</v>
      </c>
      <c r="H62" s="244" t="s">
        <v>11</v>
      </c>
      <c r="I62" s="245">
        <f>I52</f>
        <v>0</v>
      </c>
      <c r="J62" s="244" t="s">
        <v>11</v>
      </c>
      <c r="K62" s="245">
        <f>K52</f>
        <v>0</v>
      </c>
      <c r="L62" s="244" t="s">
        <v>11</v>
      </c>
      <c r="M62" s="245">
        <f>M52</f>
        <v>0</v>
      </c>
      <c r="N62" s="244" t="s">
        <v>11</v>
      </c>
    </row>
    <row r="63" spans="1:14" s="231" customFormat="1" x14ac:dyDescent="0.2">
      <c r="A63" s="247" t="s">
        <v>193</v>
      </c>
      <c r="B63" s="248" t="s">
        <v>11</v>
      </c>
      <c r="C63" s="249" t="s">
        <v>11</v>
      </c>
      <c r="D63" s="250" t="s">
        <v>11</v>
      </c>
      <c r="E63" s="249" t="s">
        <v>11</v>
      </c>
      <c r="F63" s="250" t="s">
        <v>11</v>
      </c>
      <c r="G63" s="249">
        <f>G60*G61</f>
        <v>0</v>
      </c>
      <c r="H63" s="251" t="s">
        <v>11</v>
      </c>
      <c r="I63" s="249">
        <f>I60*I61</f>
        <v>0</v>
      </c>
      <c r="J63" s="250">
        <f>IF(G63=0,0,I63/G63)</f>
        <v>0</v>
      </c>
      <c r="K63" s="249">
        <f>K60*K61</f>
        <v>0</v>
      </c>
      <c r="L63" s="250">
        <f>IF(I63=0,0,K63/I63)</f>
        <v>0</v>
      </c>
      <c r="M63" s="249">
        <f>M60*M61</f>
        <v>0</v>
      </c>
      <c r="N63" s="250">
        <f>IF(K63=0,0,M63/K63)</f>
        <v>0</v>
      </c>
    </row>
    <row r="64" spans="1:14" s="218" customFormat="1" ht="30" x14ac:dyDescent="0.2">
      <c r="A64" s="239" t="s">
        <v>199</v>
      </c>
      <c r="B64" s="252" t="s">
        <v>11</v>
      </c>
      <c r="C64" s="202" t="s">
        <v>11</v>
      </c>
      <c r="D64" s="202" t="s">
        <v>11</v>
      </c>
      <c r="E64" s="202" t="s">
        <v>11</v>
      </c>
      <c r="F64" s="202" t="s">
        <v>11</v>
      </c>
      <c r="G64" s="210">
        <f>G63+G53+G43+G23</f>
        <v>0</v>
      </c>
      <c r="H64" s="202" t="s">
        <v>11</v>
      </c>
      <c r="I64" s="210">
        <f>I63+I53+I43+I23</f>
        <v>0</v>
      </c>
      <c r="J64" s="202" t="s">
        <v>11</v>
      </c>
      <c r="K64" s="210">
        <f>K63+K53+K43+K23</f>
        <v>0</v>
      </c>
      <c r="L64" s="202" t="s">
        <v>11</v>
      </c>
      <c r="M64" s="210">
        <f>M63+M53+M43+M23</f>
        <v>0</v>
      </c>
      <c r="N64" s="202" t="s">
        <v>11</v>
      </c>
    </row>
    <row r="65" spans="1:14" s="218" customFormat="1" ht="28.5" x14ac:dyDescent="0.2">
      <c r="A65" s="253" t="s">
        <v>6</v>
      </c>
      <c r="B65" s="254" t="s">
        <v>11</v>
      </c>
      <c r="C65" s="207" t="s">
        <v>11</v>
      </c>
      <c r="D65" s="207" t="s">
        <v>11</v>
      </c>
      <c r="E65" s="207" t="s">
        <v>11</v>
      </c>
      <c r="F65" s="207" t="s">
        <v>11</v>
      </c>
      <c r="G65" s="255">
        <f>G66+G67+G68+G69+G70+G72+G71</f>
        <v>0</v>
      </c>
      <c r="H65" s="207" t="s">
        <v>11</v>
      </c>
      <c r="I65" s="255">
        <f>I66+I67+I68+I69+I70+I72+I71</f>
        <v>0</v>
      </c>
      <c r="J65" s="207" t="s">
        <v>11</v>
      </c>
      <c r="K65" s="255">
        <f>K66+K67+K68+K69+K70+K72+K71</f>
        <v>0</v>
      </c>
      <c r="L65" s="207" t="s">
        <v>11</v>
      </c>
      <c r="M65" s="255">
        <f>M66+M67+M68+M69+M70+M72+M71</f>
        <v>0</v>
      </c>
      <c r="N65" s="207" t="s">
        <v>11</v>
      </c>
    </row>
    <row r="66" spans="1:14" s="218" customFormat="1" ht="30" x14ac:dyDescent="0.2">
      <c r="A66" s="256" t="s">
        <v>8</v>
      </c>
      <c r="B66" s="252" t="s">
        <v>11</v>
      </c>
      <c r="C66" s="202" t="s">
        <v>11</v>
      </c>
      <c r="D66" s="202" t="s">
        <v>11</v>
      </c>
      <c r="E66" s="202" t="s">
        <v>11</v>
      </c>
      <c r="F66" s="202" t="s">
        <v>11</v>
      </c>
      <c r="G66" s="257"/>
      <c r="H66" s="202" t="s">
        <v>11</v>
      </c>
      <c r="I66" s="257"/>
      <c r="J66" s="202" t="s">
        <v>11</v>
      </c>
      <c r="K66" s="257"/>
      <c r="L66" s="202" t="s">
        <v>11</v>
      </c>
      <c r="M66" s="257"/>
      <c r="N66" s="202" t="s">
        <v>11</v>
      </c>
    </row>
    <row r="67" spans="1:14" s="218" customFormat="1" ht="30" x14ac:dyDescent="0.2">
      <c r="A67" s="256" t="s">
        <v>9</v>
      </c>
      <c r="B67" s="252" t="s">
        <v>11</v>
      </c>
      <c r="C67" s="202" t="s">
        <v>11</v>
      </c>
      <c r="D67" s="202" t="s">
        <v>11</v>
      </c>
      <c r="E67" s="202" t="s">
        <v>11</v>
      </c>
      <c r="F67" s="202" t="s">
        <v>11</v>
      </c>
      <c r="G67" s="257"/>
      <c r="H67" s="202" t="s">
        <v>11</v>
      </c>
      <c r="I67" s="257"/>
      <c r="J67" s="202" t="s">
        <v>11</v>
      </c>
      <c r="K67" s="257"/>
      <c r="L67" s="202" t="s">
        <v>11</v>
      </c>
      <c r="M67" s="257"/>
      <c r="N67" s="202" t="s">
        <v>11</v>
      </c>
    </row>
    <row r="68" spans="1:14" s="218" customFormat="1" x14ac:dyDescent="0.2">
      <c r="A68" s="256" t="s">
        <v>7</v>
      </c>
      <c r="B68" s="252" t="s">
        <v>11</v>
      </c>
      <c r="C68" s="202" t="s">
        <v>11</v>
      </c>
      <c r="D68" s="202" t="s">
        <v>11</v>
      </c>
      <c r="E68" s="202" t="s">
        <v>11</v>
      </c>
      <c r="F68" s="202" t="s">
        <v>11</v>
      </c>
      <c r="G68" s="257"/>
      <c r="H68" s="202" t="s">
        <v>11</v>
      </c>
      <c r="I68" s="257"/>
      <c r="J68" s="202" t="s">
        <v>11</v>
      </c>
      <c r="K68" s="257"/>
      <c r="L68" s="202" t="s">
        <v>11</v>
      </c>
      <c r="M68" s="257"/>
      <c r="N68" s="202" t="s">
        <v>11</v>
      </c>
    </row>
    <row r="69" spans="1:14" s="218" customFormat="1" x14ac:dyDescent="0.2">
      <c r="A69" s="256" t="s">
        <v>171</v>
      </c>
      <c r="B69" s="252" t="s">
        <v>11</v>
      </c>
      <c r="C69" s="202" t="s">
        <v>11</v>
      </c>
      <c r="D69" s="202" t="s">
        <v>11</v>
      </c>
      <c r="E69" s="202" t="s">
        <v>11</v>
      </c>
      <c r="F69" s="202" t="s">
        <v>11</v>
      </c>
      <c r="G69" s="257"/>
      <c r="H69" s="202" t="s">
        <v>11</v>
      </c>
      <c r="I69" s="257"/>
      <c r="J69" s="202" t="s">
        <v>11</v>
      </c>
      <c r="K69" s="257"/>
      <c r="L69" s="202" t="s">
        <v>11</v>
      </c>
      <c r="M69" s="257"/>
      <c r="N69" s="202" t="s">
        <v>11</v>
      </c>
    </row>
    <row r="70" spans="1:14" s="218" customFormat="1" x14ac:dyDescent="0.2">
      <c r="A70" s="256" t="s">
        <v>78</v>
      </c>
      <c r="B70" s="252" t="s">
        <v>11</v>
      </c>
      <c r="C70" s="202" t="s">
        <v>11</v>
      </c>
      <c r="D70" s="202" t="s">
        <v>11</v>
      </c>
      <c r="E70" s="202" t="s">
        <v>11</v>
      </c>
      <c r="F70" s="202" t="s">
        <v>11</v>
      </c>
      <c r="G70" s="257"/>
      <c r="H70" s="202" t="s">
        <v>11</v>
      </c>
      <c r="I70" s="257"/>
      <c r="J70" s="202" t="s">
        <v>11</v>
      </c>
      <c r="K70" s="257"/>
      <c r="L70" s="202" t="s">
        <v>11</v>
      </c>
      <c r="M70" s="257"/>
      <c r="N70" s="202" t="s">
        <v>11</v>
      </c>
    </row>
    <row r="71" spans="1:14" s="218" customFormat="1" x14ac:dyDescent="0.2">
      <c r="A71" s="256" t="s">
        <v>200</v>
      </c>
      <c r="B71" s="252" t="s">
        <v>11</v>
      </c>
      <c r="C71" s="202" t="s">
        <v>11</v>
      </c>
      <c r="D71" s="202" t="s">
        <v>11</v>
      </c>
      <c r="E71" s="202" t="s">
        <v>11</v>
      </c>
      <c r="F71" s="202" t="s">
        <v>11</v>
      </c>
      <c r="G71" s="257"/>
      <c r="H71" s="202" t="s">
        <v>11</v>
      </c>
      <c r="I71" s="257"/>
      <c r="J71" s="202" t="s">
        <v>11</v>
      </c>
      <c r="K71" s="257"/>
      <c r="L71" s="202" t="s">
        <v>11</v>
      </c>
      <c r="M71" s="257"/>
      <c r="N71" s="202" t="s">
        <v>11</v>
      </c>
    </row>
    <row r="72" spans="1:14" s="218" customFormat="1" x14ac:dyDescent="0.2">
      <c r="A72" s="256" t="s">
        <v>23</v>
      </c>
      <c r="B72" s="252" t="s">
        <v>11</v>
      </c>
      <c r="C72" s="202" t="s">
        <v>11</v>
      </c>
      <c r="D72" s="202" t="s">
        <v>11</v>
      </c>
      <c r="E72" s="202" t="s">
        <v>11</v>
      </c>
      <c r="F72" s="202" t="s">
        <v>11</v>
      </c>
      <c r="G72" s="257"/>
      <c r="H72" s="202" t="s">
        <v>11</v>
      </c>
      <c r="I72" s="257"/>
      <c r="J72" s="202" t="s">
        <v>11</v>
      </c>
      <c r="K72" s="257"/>
      <c r="L72" s="202" t="s">
        <v>11</v>
      </c>
      <c r="M72" s="257"/>
      <c r="N72" s="202" t="s">
        <v>11</v>
      </c>
    </row>
    <row r="73" spans="1:14" s="263" customFormat="1" x14ac:dyDescent="0.2">
      <c r="A73" s="258" t="s">
        <v>18</v>
      </c>
      <c r="B73" s="259"/>
      <c r="C73" s="260"/>
      <c r="D73" s="261">
        <f>IF(B73=0,0,C73/B73)</f>
        <v>0</v>
      </c>
      <c r="E73" s="260"/>
      <c r="F73" s="261">
        <f>IF(C73=0,0,E73/C73)</f>
        <v>0</v>
      </c>
      <c r="G73" s="262">
        <f>ROUND(G64+G65,0)</f>
        <v>0</v>
      </c>
      <c r="H73" s="261">
        <f>IF(E73=0,0,G73/E73)</f>
        <v>0</v>
      </c>
      <c r="I73" s="262">
        <f>ROUND(I64+I65,0)</f>
        <v>0</v>
      </c>
      <c r="J73" s="261">
        <f>IF(G73=0,0,I73/G73)</f>
        <v>0</v>
      </c>
      <c r="K73" s="262">
        <f>ROUND(K64+K65,0)</f>
        <v>0</v>
      </c>
      <c r="L73" s="261">
        <f>IF(I73=0,0,K73/I73)</f>
        <v>0</v>
      </c>
      <c r="M73" s="262">
        <f>ROUND(M64+M65,0)</f>
        <v>0</v>
      </c>
      <c r="N73" s="261">
        <f>IF(K73=0,0,M73/K73)</f>
        <v>0</v>
      </c>
    </row>
  </sheetData>
  <mergeCells count="3">
    <mergeCell ref="A1:N1"/>
    <mergeCell ref="M2:N2"/>
    <mergeCell ref="A3:N3"/>
  </mergeCells>
  <printOptions horizontalCentered="1"/>
  <pageMargins left="0" right="0" top="0.31496062992125984" bottom="0" header="0" footer="0"/>
  <pageSetup paperSize="9" scale="68" fitToHeight="3" orientation="landscape" horizontalDpi="300" verticalDpi="300" r:id="rId1"/>
  <rowBreaks count="1" manualBreakCount="1">
    <brk id="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4"/>
  <sheetViews>
    <sheetView view="pageBreakPreview" zoomScaleNormal="100" zoomScaleSheetLayoutView="100" workbookViewId="0">
      <selection activeCell="F7" sqref="F7"/>
    </sheetView>
  </sheetViews>
  <sheetFormatPr defaultRowHeight="15" x14ac:dyDescent="0.25"/>
  <cols>
    <col min="1" max="1" width="44.85546875" style="26" customWidth="1"/>
    <col min="2" max="2" width="20.140625" style="26" customWidth="1"/>
    <col min="3" max="16384" width="9.140625" style="26"/>
  </cols>
  <sheetData>
    <row r="1" spans="1:2" ht="15.75" x14ac:dyDescent="0.25">
      <c r="A1" s="605">
        <v>87</v>
      </c>
      <c r="B1" s="605"/>
    </row>
    <row r="2" spans="1:2" ht="25.5" x14ac:dyDescent="0.25">
      <c r="B2" s="27" t="s">
        <v>32</v>
      </c>
    </row>
    <row r="3" spans="1:2" ht="29.25" customHeight="1" x14ac:dyDescent="0.25">
      <c r="A3" s="606" t="s">
        <v>33</v>
      </c>
      <c r="B3" s="606"/>
    </row>
    <row r="4" spans="1:2" ht="15.75" x14ac:dyDescent="0.25">
      <c r="A4" s="28"/>
      <c r="B4" s="29" t="s">
        <v>0</v>
      </c>
    </row>
    <row r="5" spans="1:2" ht="33.75" customHeight="1" x14ac:dyDescent="0.25">
      <c r="A5" s="30" t="s">
        <v>1</v>
      </c>
      <c r="B5" s="30" t="s">
        <v>34</v>
      </c>
    </row>
    <row r="6" spans="1:2" ht="30" customHeight="1" x14ac:dyDescent="0.25">
      <c r="A6" s="31" t="s">
        <v>35</v>
      </c>
      <c r="B6" s="32">
        <f>'182 1 01 02010'!$C$22+'182 1 01 02020(30)'!$E$17+'182 1 01 02020(30)'!$E$19+'182 1 01 02080'!$C$18+'[1]182 1 01 02050(090-011)'!$C$13+'[1]182 1 01 02050(090-011)'!$C$21+'[1]182 1 01 02050(090-011)'!$C$29+'[1]182 1 01 02050(090-011)'!$C$37+'182 1 01 02040'!$E$6</f>
        <v>0</v>
      </c>
    </row>
    <row r="7" spans="1:2" ht="30" customHeight="1" x14ac:dyDescent="0.25">
      <c r="A7" s="31" t="s">
        <v>36</v>
      </c>
      <c r="B7" s="32">
        <f>'182 1 01 02010'!$E$22+'182 1 01 02020(30)'!$G$17+'182 1 01 02020(30)'!$G$19+'182 1 01 02080'!$E$18+'[1]182 1 01 02050(090-011)'!$D$13+'[1]182 1 01 02050(090-011)'!$D$21+'[1]182 1 01 02050(090-011)'!$D$29+'[1]182 1 01 02050(090-011)'!$D$37+'182 1 01 02040'!$G$6</f>
        <v>0</v>
      </c>
    </row>
    <row r="8" spans="1:2" ht="30" customHeight="1" x14ac:dyDescent="0.25">
      <c r="A8" s="33" t="s">
        <v>37</v>
      </c>
      <c r="B8" s="34" t="str">
        <f>IF(B6=0," ",B7/B6)</f>
        <v xml:space="preserve"> </v>
      </c>
    </row>
    <row r="9" spans="1:2" ht="30" customHeight="1" x14ac:dyDescent="0.25">
      <c r="A9" s="31" t="s">
        <v>38</v>
      </c>
      <c r="B9" s="32">
        <f>'182 1 01 02010'!$G$22+'182 1 01 02020(30)'!$I$17+'182 1 01 02020(30)'!$I$19+'182 1 01 02080'!$G$18+'[1]182 1 01 02050(090-011)'!$E$13+'[1]182 1 01 02050(090-011)'!$E$21+'[1]182 1 01 02050(090-011)'!$E$29+'[1]182 1 01 02050(090-011)'!$E$37+'182 1 01 02040'!$I$6</f>
        <v>0</v>
      </c>
    </row>
    <row r="10" spans="1:2" ht="30" customHeight="1" x14ac:dyDescent="0.25">
      <c r="A10" s="33" t="s">
        <v>37</v>
      </c>
      <c r="B10" s="34" t="str">
        <f>IF(B7=0," ",B9/B7)</f>
        <v xml:space="preserve"> </v>
      </c>
    </row>
    <row r="11" spans="1:2" ht="30" customHeight="1" x14ac:dyDescent="0.25">
      <c r="A11" s="31" t="s">
        <v>39</v>
      </c>
      <c r="B11" s="32">
        <f>'182 1 01 02010'!$I$22+'182 1 01 02020(30)'!$K$17+'182 1 01 02020(30)'!$K$19+'182 1 01 02080'!$I$18+'[1]182 1 01 02050(090-011)'!$F$13+'[1]182 1 01 02050(090-011)'!$F$21+'[1]182 1 01 02050(090-011)'!$F$29+'[1]182 1 01 02050(090-011)'!$F$37+'182 1 01 02040'!$K$6</f>
        <v>0</v>
      </c>
    </row>
    <row r="12" spans="1:2" ht="30" customHeight="1" x14ac:dyDescent="0.25">
      <c r="A12" s="33" t="s">
        <v>37</v>
      </c>
      <c r="B12" s="34" t="str">
        <f>IF(B9=0," ",B11/B9)</f>
        <v xml:space="preserve"> </v>
      </c>
    </row>
    <row r="13" spans="1:2" ht="30" customHeight="1" x14ac:dyDescent="0.25">
      <c r="A13" s="31" t="s">
        <v>40</v>
      </c>
      <c r="B13" s="32">
        <f>'182 1 01 02010'!$K$22+'182 1 01 02020(30)'!$M$17+'182 1 01 02020(30)'!$M$19+'182 1 01 02080'!$K$18+'[1]182 1 01 02050(090-011)'!$G$13+'[1]182 1 01 02050(090-011)'!$G$21+'[1]182 1 01 02050(090-011)'!$G$29+'[1]182 1 01 02050(090-011)'!$G$37+'182 1 01 02040'!$M$6</f>
        <v>0</v>
      </c>
    </row>
    <row r="14" spans="1:2" ht="30" customHeight="1" x14ac:dyDescent="0.25">
      <c r="A14" s="33" t="s">
        <v>37</v>
      </c>
      <c r="B14" s="34" t="str">
        <f>IF(B11=0," ",B13/B11)</f>
        <v xml:space="preserve"> </v>
      </c>
    </row>
  </sheetData>
  <mergeCells count="2">
    <mergeCell ref="A1:B1"/>
    <mergeCell ref="A3:B3"/>
  </mergeCells>
  <printOptions horizontalCentered="1"/>
  <pageMargins left="0" right="0" top="0.39370078740157483" bottom="0.19685039370078741" header="0.31496062992125984" footer="0.31496062992125984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zoomScaleNormal="100" workbookViewId="0">
      <selection activeCell="A2" sqref="A2"/>
    </sheetView>
  </sheetViews>
  <sheetFormatPr defaultRowHeight="15.75" x14ac:dyDescent="0.2"/>
  <cols>
    <col min="1" max="1" width="38.7109375" style="267" customWidth="1"/>
    <col min="2" max="2" width="13.42578125" style="267" customWidth="1"/>
    <col min="3" max="3" width="10.5703125" style="267" customWidth="1"/>
    <col min="4" max="4" width="13.42578125" style="267" customWidth="1"/>
    <col min="5" max="5" width="10.7109375" style="267" customWidth="1"/>
    <col min="6" max="6" width="13.42578125" style="300" customWidth="1"/>
    <col min="7" max="7" width="10.7109375" style="267" customWidth="1"/>
    <col min="8" max="8" width="13.42578125" style="266" customWidth="1"/>
    <col min="9" max="9" width="10.7109375" style="267" customWidth="1"/>
    <col min="10" max="10" width="14.85546875" style="282" customWidth="1"/>
    <col min="11" max="11" width="10.7109375" style="267" customWidth="1"/>
    <col min="12" max="12" width="15.85546875" style="282" customWidth="1"/>
    <col min="13" max="13" width="10.7109375" style="267" customWidth="1"/>
    <col min="14" max="14" width="15.5703125" style="282" customWidth="1"/>
    <col min="15" max="15" width="10.7109375" style="267" customWidth="1"/>
    <col min="16" max="16384" width="9.140625" style="282"/>
  </cols>
  <sheetData>
    <row r="1" spans="1:15" s="266" customFormat="1" x14ac:dyDescent="0.2">
      <c r="A1" s="620">
        <v>107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</row>
    <row r="2" spans="1:15" s="266" customFormat="1" ht="33.75" customHeight="1" x14ac:dyDescent="0.2">
      <c r="A2" s="267"/>
      <c r="B2" s="267"/>
      <c r="C2" s="267"/>
      <c r="D2" s="267"/>
      <c r="E2" s="267"/>
      <c r="G2" s="267"/>
      <c r="I2" s="267"/>
      <c r="K2" s="267"/>
      <c r="M2" s="267"/>
      <c r="N2" s="621" t="s">
        <v>201</v>
      </c>
      <c r="O2" s="621"/>
    </row>
    <row r="3" spans="1:15" s="266" customFormat="1" ht="18.75" customHeight="1" x14ac:dyDescent="0.2">
      <c r="A3" s="622" t="s">
        <v>202</v>
      </c>
      <c r="B3" s="622"/>
      <c r="C3" s="622"/>
      <c r="D3" s="622"/>
      <c r="E3" s="622"/>
      <c r="F3" s="622"/>
      <c r="G3" s="622"/>
      <c r="H3" s="622"/>
      <c r="I3" s="622"/>
      <c r="J3" s="622"/>
      <c r="K3" s="622"/>
      <c r="L3" s="622"/>
      <c r="M3" s="622"/>
      <c r="N3" s="622"/>
      <c r="O3" s="622"/>
    </row>
    <row r="4" spans="1:15" s="266" customFormat="1" x14ac:dyDescent="0.2">
      <c r="A4" s="268"/>
      <c r="B4" s="268"/>
      <c r="C4" s="268"/>
      <c r="D4" s="268"/>
      <c r="E4" s="268"/>
      <c r="F4" s="268"/>
      <c r="G4" s="268"/>
      <c r="I4" s="268"/>
      <c r="K4" s="268"/>
      <c r="M4" s="268"/>
      <c r="O4" s="269" t="s">
        <v>0</v>
      </c>
    </row>
    <row r="5" spans="1:15" s="266" customFormat="1" ht="42.75" x14ac:dyDescent="0.2">
      <c r="A5" s="270" t="s">
        <v>1</v>
      </c>
      <c r="B5" s="224" t="s">
        <v>24</v>
      </c>
      <c r="C5" s="271" t="s">
        <v>62</v>
      </c>
      <c r="D5" s="224" t="s">
        <v>25</v>
      </c>
      <c r="E5" s="271" t="s">
        <v>62</v>
      </c>
      <c r="F5" s="224" t="s">
        <v>26</v>
      </c>
      <c r="G5" s="271" t="s">
        <v>62</v>
      </c>
      <c r="H5" s="224" t="s">
        <v>27</v>
      </c>
      <c r="I5" s="271" t="s">
        <v>62</v>
      </c>
      <c r="J5" s="224" t="s">
        <v>28</v>
      </c>
      <c r="K5" s="271" t="s">
        <v>62</v>
      </c>
      <c r="L5" s="224" t="s">
        <v>29</v>
      </c>
      <c r="M5" s="271" t="s">
        <v>62</v>
      </c>
      <c r="N5" s="224" t="s">
        <v>30</v>
      </c>
      <c r="O5" s="271" t="s">
        <v>62</v>
      </c>
    </row>
    <row r="6" spans="1:15" s="266" customFormat="1" ht="47.25" x14ac:dyDescent="0.2">
      <c r="A6" s="272" t="s">
        <v>185</v>
      </c>
      <c r="B6" s="273">
        <f>'Прил. 6'!B73</f>
        <v>0</v>
      </c>
      <c r="C6" s="274" t="s">
        <v>11</v>
      </c>
      <c r="D6" s="273">
        <f>'Прил. 6'!C73</f>
        <v>0</v>
      </c>
      <c r="E6" s="274" t="s">
        <v>11</v>
      </c>
      <c r="F6" s="273">
        <f>'Прил. 6'!E73</f>
        <v>0</v>
      </c>
      <c r="G6" s="274" t="s">
        <v>11</v>
      </c>
      <c r="H6" s="273">
        <f>'Прил. 6'!G73</f>
        <v>0</v>
      </c>
      <c r="I6" s="274" t="s">
        <v>11</v>
      </c>
      <c r="J6" s="273">
        <f>'Прил. 6'!I73</f>
        <v>0</v>
      </c>
      <c r="K6" s="274" t="s">
        <v>11</v>
      </c>
      <c r="L6" s="273">
        <f>'Прил. 6'!K73</f>
        <v>0</v>
      </c>
      <c r="M6" s="274" t="s">
        <v>11</v>
      </c>
      <c r="N6" s="273">
        <f>'Прил. 6'!M73</f>
        <v>0</v>
      </c>
      <c r="O6" s="274" t="s">
        <v>11</v>
      </c>
    </row>
    <row r="7" spans="1:15" s="266" customFormat="1" x14ac:dyDescent="0.2">
      <c r="A7" s="275" t="s">
        <v>87</v>
      </c>
      <c r="B7" s="276"/>
      <c r="C7" s="277">
        <f>IF(B$6=0,0,B7/B$6)</f>
        <v>0</v>
      </c>
      <c r="D7" s="276"/>
      <c r="E7" s="277">
        <f>IF(D$6=0,0,D7/D$6)</f>
        <v>0</v>
      </c>
      <c r="F7" s="276"/>
      <c r="G7" s="277">
        <f>IF(F$6=0,0,F7/F$6)</f>
        <v>0</v>
      </c>
      <c r="H7" s="276">
        <f>H$6*I7</f>
        <v>0</v>
      </c>
      <c r="I7" s="277">
        <f>AVERAGE(C7,E7,G7)</f>
        <v>0</v>
      </c>
      <c r="J7" s="276">
        <f>J$6*K7</f>
        <v>0</v>
      </c>
      <c r="K7" s="277">
        <f>I7</f>
        <v>0</v>
      </c>
      <c r="L7" s="276">
        <f>L$6*M7</f>
        <v>0</v>
      </c>
      <c r="M7" s="277">
        <f>K7</f>
        <v>0</v>
      </c>
      <c r="N7" s="276">
        <f>N$6*O7</f>
        <v>0</v>
      </c>
      <c r="O7" s="277">
        <f>M7</f>
        <v>0</v>
      </c>
    </row>
    <row r="8" spans="1:15" s="266" customFormat="1" x14ac:dyDescent="0.2">
      <c r="A8" s="275" t="s">
        <v>88</v>
      </c>
      <c r="B8" s="276"/>
      <c r="C8" s="277">
        <f t="shared" ref="C8:E16" si="0">IF(B$6=0,0,B8/B$6)</f>
        <v>0</v>
      </c>
      <c r="D8" s="276"/>
      <c r="E8" s="277">
        <f t="shared" si="0"/>
        <v>0</v>
      </c>
      <c r="F8" s="276"/>
      <c r="G8" s="277">
        <f t="shared" ref="G8:G16" si="1">IF(F$6=0,0,F8/F$6)</f>
        <v>0</v>
      </c>
      <c r="H8" s="276">
        <f t="shared" ref="H8:J16" si="2">H$6*I8</f>
        <v>0</v>
      </c>
      <c r="I8" s="277">
        <f t="shared" ref="I8:I16" si="3">AVERAGE(C8,E8,G8)</f>
        <v>0</v>
      </c>
      <c r="J8" s="276">
        <f t="shared" si="2"/>
        <v>0</v>
      </c>
      <c r="K8" s="277">
        <f t="shared" ref="K8:O16" si="4">I8</f>
        <v>0</v>
      </c>
      <c r="L8" s="276">
        <f t="shared" ref="L8:L16" si="5">L$6*M8</f>
        <v>0</v>
      </c>
      <c r="M8" s="277">
        <f t="shared" si="4"/>
        <v>0</v>
      </c>
      <c r="N8" s="276">
        <f t="shared" ref="N8:N16" si="6">N$6*O8</f>
        <v>0</v>
      </c>
      <c r="O8" s="277">
        <f t="shared" si="4"/>
        <v>0</v>
      </c>
    </row>
    <row r="9" spans="1:15" s="266" customFormat="1" x14ac:dyDescent="0.2">
      <c r="A9" s="275" t="s">
        <v>89</v>
      </c>
      <c r="B9" s="276"/>
      <c r="C9" s="277">
        <f t="shared" si="0"/>
        <v>0</v>
      </c>
      <c r="D9" s="276"/>
      <c r="E9" s="277">
        <f t="shared" si="0"/>
        <v>0</v>
      </c>
      <c r="F9" s="276"/>
      <c r="G9" s="277">
        <f t="shared" si="1"/>
        <v>0</v>
      </c>
      <c r="H9" s="276">
        <f t="shared" si="2"/>
        <v>0</v>
      </c>
      <c r="I9" s="277">
        <f t="shared" si="3"/>
        <v>0</v>
      </c>
      <c r="J9" s="276">
        <f t="shared" si="2"/>
        <v>0</v>
      </c>
      <c r="K9" s="277">
        <f t="shared" si="4"/>
        <v>0</v>
      </c>
      <c r="L9" s="276">
        <f t="shared" si="5"/>
        <v>0</v>
      </c>
      <c r="M9" s="277">
        <f t="shared" si="4"/>
        <v>0</v>
      </c>
      <c r="N9" s="276">
        <f t="shared" si="6"/>
        <v>0</v>
      </c>
      <c r="O9" s="277">
        <f t="shared" si="4"/>
        <v>0</v>
      </c>
    </row>
    <row r="10" spans="1:15" s="266" customFormat="1" x14ac:dyDescent="0.2">
      <c r="A10" s="275" t="s">
        <v>90</v>
      </c>
      <c r="B10" s="276"/>
      <c r="C10" s="277">
        <f t="shared" si="0"/>
        <v>0</v>
      </c>
      <c r="D10" s="276"/>
      <c r="E10" s="277">
        <f t="shared" si="0"/>
        <v>0</v>
      </c>
      <c r="F10" s="276"/>
      <c r="G10" s="277">
        <f t="shared" si="1"/>
        <v>0</v>
      </c>
      <c r="H10" s="276">
        <f t="shared" si="2"/>
        <v>0</v>
      </c>
      <c r="I10" s="277">
        <f t="shared" si="3"/>
        <v>0</v>
      </c>
      <c r="J10" s="276">
        <f t="shared" si="2"/>
        <v>0</v>
      </c>
      <c r="K10" s="277">
        <f t="shared" si="4"/>
        <v>0</v>
      </c>
      <c r="L10" s="276">
        <f t="shared" si="5"/>
        <v>0</v>
      </c>
      <c r="M10" s="277">
        <f t="shared" si="4"/>
        <v>0</v>
      </c>
      <c r="N10" s="276">
        <f t="shared" si="6"/>
        <v>0</v>
      </c>
      <c r="O10" s="277">
        <f t="shared" si="4"/>
        <v>0</v>
      </c>
    </row>
    <row r="11" spans="1:15" s="266" customFormat="1" x14ac:dyDescent="0.2">
      <c r="A11" s="275" t="s">
        <v>91</v>
      </c>
      <c r="B11" s="276"/>
      <c r="C11" s="277">
        <f t="shared" si="0"/>
        <v>0</v>
      </c>
      <c r="D11" s="276"/>
      <c r="E11" s="277">
        <f t="shared" si="0"/>
        <v>0</v>
      </c>
      <c r="F11" s="276"/>
      <c r="G11" s="277">
        <f t="shared" si="1"/>
        <v>0</v>
      </c>
      <c r="H11" s="276">
        <f t="shared" si="2"/>
        <v>0</v>
      </c>
      <c r="I11" s="277">
        <f t="shared" si="3"/>
        <v>0</v>
      </c>
      <c r="J11" s="276">
        <f t="shared" si="2"/>
        <v>0</v>
      </c>
      <c r="K11" s="277">
        <f t="shared" si="4"/>
        <v>0</v>
      </c>
      <c r="L11" s="276">
        <f t="shared" si="5"/>
        <v>0</v>
      </c>
      <c r="M11" s="277">
        <f t="shared" si="4"/>
        <v>0</v>
      </c>
      <c r="N11" s="276">
        <f t="shared" si="6"/>
        <v>0</v>
      </c>
      <c r="O11" s="277">
        <f t="shared" si="4"/>
        <v>0</v>
      </c>
    </row>
    <row r="12" spans="1:15" s="266" customFormat="1" x14ac:dyDescent="0.2">
      <c r="A12" s="275" t="s">
        <v>92</v>
      </c>
      <c r="B12" s="276"/>
      <c r="C12" s="277">
        <f t="shared" si="0"/>
        <v>0</v>
      </c>
      <c r="D12" s="276"/>
      <c r="E12" s="277">
        <f t="shared" si="0"/>
        <v>0</v>
      </c>
      <c r="F12" s="276"/>
      <c r="G12" s="277">
        <f t="shared" si="1"/>
        <v>0</v>
      </c>
      <c r="H12" s="276">
        <f t="shared" si="2"/>
        <v>0</v>
      </c>
      <c r="I12" s="277">
        <f t="shared" si="3"/>
        <v>0</v>
      </c>
      <c r="J12" s="276">
        <f t="shared" si="2"/>
        <v>0</v>
      </c>
      <c r="K12" s="277">
        <f t="shared" si="4"/>
        <v>0</v>
      </c>
      <c r="L12" s="276">
        <f t="shared" si="5"/>
        <v>0</v>
      </c>
      <c r="M12" s="277">
        <f t="shared" si="4"/>
        <v>0</v>
      </c>
      <c r="N12" s="276">
        <f t="shared" si="6"/>
        <v>0</v>
      </c>
      <c r="O12" s="277">
        <f t="shared" si="4"/>
        <v>0</v>
      </c>
    </row>
    <row r="13" spans="1:15" s="266" customFormat="1" x14ac:dyDescent="0.2">
      <c r="A13" s="275" t="s">
        <v>93</v>
      </c>
      <c r="B13" s="276"/>
      <c r="C13" s="277">
        <f t="shared" si="0"/>
        <v>0</v>
      </c>
      <c r="D13" s="276"/>
      <c r="E13" s="277">
        <f t="shared" si="0"/>
        <v>0</v>
      </c>
      <c r="F13" s="276"/>
      <c r="G13" s="277">
        <f t="shared" si="1"/>
        <v>0</v>
      </c>
      <c r="H13" s="276">
        <f t="shared" si="2"/>
        <v>0</v>
      </c>
      <c r="I13" s="277">
        <f t="shared" si="3"/>
        <v>0</v>
      </c>
      <c r="J13" s="276">
        <f t="shared" si="2"/>
        <v>0</v>
      </c>
      <c r="K13" s="277">
        <f t="shared" si="4"/>
        <v>0</v>
      </c>
      <c r="L13" s="276">
        <f t="shared" si="5"/>
        <v>0</v>
      </c>
      <c r="M13" s="277">
        <f t="shared" si="4"/>
        <v>0</v>
      </c>
      <c r="N13" s="276">
        <f t="shared" si="6"/>
        <v>0</v>
      </c>
      <c r="O13" s="277">
        <f t="shared" si="4"/>
        <v>0</v>
      </c>
    </row>
    <row r="14" spans="1:15" s="266" customFormat="1" x14ac:dyDescent="0.2">
      <c r="A14" s="275" t="s">
        <v>94</v>
      </c>
      <c r="B14" s="276"/>
      <c r="C14" s="277">
        <f t="shared" si="0"/>
        <v>0</v>
      </c>
      <c r="D14" s="276"/>
      <c r="E14" s="277">
        <f t="shared" si="0"/>
        <v>0</v>
      </c>
      <c r="F14" s="276"/>
      <c r="G14" s="277">
        <f t="shared" si="1"/>
        <v>0</v>
      </c>
      <c r="H14" s="276">
        <f t="shared" si="2"/>
        <v>0</v>
      </c>
      <c r="I14" s="277">
        <f t="shared" si="3"/>
        <v>0</v>
      </c>
      <c r="J14" s="276">
        <f t="shared" si="2"/>
        <v>0</v>
      </c>
      <c r="K14" s="277">
        <f t="shared" si="4"/>
        <v>0</v>
      </c>
      <c r="L14" s="276">
        <f t="shared" si="5"/>
        <v>0</v>
      </c>
      <c r="M14" s="277">
        <f t="shared" si="4"/>
        <v>0</v>
      </c>
      <c r="N14" s="276">
        <f t="shared" si="6"/>
        <v>0</v>
      </c>
      <c r="O14" s="277">
        <f t="shared" si="4"/>
        <v>0</v>
      </c>
    </row>
    <row r="15" spans="1:15" s="266" customFormat="1" x14ac:dyDescent="0.2">
      <c r="A15" s="275" t="s">
        <v>95</v>
      </c>
      <c r="B15" s="276"/>
      <c r="C15" s="277">
        <f t="shared" si="0"/>
        <v>0</v>
      </c>
      <c r="D15" s="276"/>
      <c r="E15" s="277">
        <f t="shared" si="0"/>
        <v>0</v>
      </c>
      <c r="F15" s="276"/>
      <c r="G15" s="277">
        <f t="shared" si="1"/>
        <v>0</v>
      </c>
      <c r="H15" s="276">
        <f t="shared" si="2"/>
        <v>0</v>
      </c>
      <c r="I15" s="277">
        <f t="shared" si="3"/>
        <v>0</v>
      </c>
      <c r="J15" s="276">
        <f t="shared" si="2"/>
        <v>0</v>
      </c>
      <c r="K15" s="277">
        <f t="shared" si="4"/>
        <v>0</v>
      </c>
      <c r="L15" s="276">
        <f t="shared" si="5"/>
        <v>0</v>
      </c>
      <c r="M15" s="277">
        <f t="shared" si="4"/>
        <v>0</v>
      </c>
      <c r="N15" s="276">
        <f t="shared" si="6"/>
        <v>0</v>
      </c>
      <c r="O15" s="277">
        <f t="shared" si="4"/>
        <v>0</v>
      </c>
    </row>
    <row r="16" spans="1:15" s="266" customFormat="1" x14ac:dyDescent="0.2">
      <c r="A16" s="275" t="s">
        <v>96</v>
      </c>
      <c r="B16" s="276"/>
      <c r="C16" s="277">
        <f t="shared" si="0"/>
        <v>0</v>
      </c>
      <c r="D16" s="276"/>
      <c r="E16" s="277">
        <f t="shared" si="0"/>
        <v>0</v>
      </c>
      <c r="F16" s="276"/>
      <c r="G16" s="277">
        <f t="shared" si="1"/>
        <v>0</v>
      </c>
      <c r="H16" s="276">
        <f t="shared" si="2"/>
        <v>0</v>
      </c>
      <c r="I16" s="277">
        <f t="shared" si="3"/>
        <v>0</v>
      </c>
      <c r="J16" s="276">
        <f t="shared" si="2"/>
        <v>0</v>
      </c>
      <c r="K16" s="277">
        <f t="shared" si="4"/>
        <v>0</v>
      </c>
      <c r="L16" s="276">
        <f t="shared" si="5"/>
        <v>0</v>
      </c>
      <c r="M16" s="277">
        <f t="shared" si="4"/>
        <v>0</v>
      </c>
      <c r="N16" s="276">
        <f t="shared" si="6"/>
        <v>0</v>
      </c>
      <c r="O16" s="277">
        <f t="shared" si="4"/>
        <v>0</v>
      </c>
    </row>
    <row r="17" spans="1:15" ht="31.5" x14ac:dyDescent="0.2">
      <c r="A17" s="278" t="s">
        <v>203</v>
      </c>
      <c r="B17" s="279" t="s">
        <v>11</v>
      </c>
      <c r="C17" s="280" t="s">
        <v>11</v>
      </c>
      <c r="D17" s="279" t="s">
        <v>11</v>
      </c>
      <c r="E17" s="280" t="s">
        <v>11</v>
      </c>
      <c r="F17" s="279" t="s">
        <v>11</v>
      </c>
      <c r="G17" s="280" t="s">
        <v>11</v>
      </c>
      <c r="H17" s="279">
        <f>H18+H19+H20+H21+H22+H23+H24+H25+H26+H27</f>
        <v>0</v>
      </c>
      <c r="I17" s="281" t="s">
        <v>11</v>
      </c>
      <c r="J17" s="279">
        <f>J18+J19+J20+J21+J22+J23+J24+J25+J26+J27</f>
        <v>0</v>
      </c>
      <c r="K17" s="281" t="s">
        <v>11</v>
      </c>
      <c r="L17" s="279">
        <f>L18+L19+L20+L21+L22+L23+L24+L25+L26+L27</f>
        <v>0</v>
      </c>
      <c r="M17" s="281" t="s">
        <v>11</v>
      </c>
      <c r="N17" s="279">
        <f>N18+N19+N20+N21+N22+N23+N24+N25+N26+N27</f>
        <v>0</v>
      </c>
      <c r="O17" s="281" t="s">
        <v>11</v>
      </c>
    </row>
    <row r="18" spans="1:15" x14ac:dyDescent="0.2">
      <c r="A18" s="283" t="s">
        <v>87</v>
      </c>
      <c r="B18" s="284" t="s">
        <v>11</v>
      </c>
      <c r="C18" s="285" t="s">
        <v>11</v>
      </c>
      <c r="D18" s="284" t="s">
        <v>11</v>
      </c>
      <c r="E18" s="285" t="s">
        <v>11</v>
      </c>
      <c r="F18" s="284" t="s">
        <v>11</v>
      </c>
      <c r="G18" s="285" t="s">
        <v>11</v>
      </c>
      <c r="H18" s="284">
        <f>H7*I18</f>
        <v>0</v>
      </c>
      <c r="I18" s="286">
        <v>0.5</v>
      </c>
      <c r="J18" s="284">
        <f>J7*K18</f>
        <v>0</v>
      </c>
      <c r="K18" s="286">
        <f>I18</f>
        <v>0.5</v>
      </c>
      <c r="L18" s="284">
        <f>L7*M18</f>
        <v>0</v>
      </c>
      <c r="M18" s="286">
        <f>K18</f>
        <v>0.5</v>
      </c>
      <c r="N18" s="284">
        <f>N7*O18</f>
        <v>0</v>
      </c>
      <c r="O18" s="286">
        <f>M18</f>
        <v>0.5</v>
      </c>
    </row>
    <row r="19" spans="1:15" x14ac:dyDescent="0.2">
      <c r="A19" s="283" t="s">
        <v>88</v>
      </c>
      <c r="B19" s="284" t="s">
        <v>11</v>
      </c>
      <c r="C19" s="285" t="s">
        <v>11</v>
      </c>
      <c r="D19" s="284" t="s">
        <v>11</v>
      </c>
      <c r="E19" s="285" t="s">
        <v>11</v>
      </c>
      <c r="F19" s="284" t="s">
        <v>11</v>
      </c>
      <c r="G19" s="285" t="s">
        <v>11</v>
      </c>
      <c r="H19" s="284">
        <f t="shared" ref="H19:J27" si="7">H8*I19</f>
        <v>0</v>
      </c>
      <c r="I19" s="286">
        <v>1</v>
      </c>
      <c r="J19" s="284">
        <f t="shared" si="7"/>
        <v>0</v>
      </c>
      <c r="K19" s="286">
        <f t="shared" ref="K19:O27" si="8">I19</f>
        <v>1</v>
      </c>
      <c r="L19" s="284">
        <f t="shared" ref="L19:L27" si="9">L8*M19</f>
        <v>0</v>
      </c>
      <c r="M19" s="286">
        <f t="shared" si="8"/>
        <v>1</v>
      </c>
      <c r="N19" s="284">
        <f t="shared" ref="N19:N27" si="10">N8*O19</f>
        <v>0</v>
      </c>
      <c r="O19" s="286">
        <f t="shared" si="8"/>
        <v>1</v>
      </c>
    </row>
    <row r="20" spans="1:15" x14ac:dyDescent="0.2">
      <c r="A20" s="283" t="s">
        <v>89</v>
      </c>
      <c r="B20" s="284" t="s">
        <v>11</v>
      </c>
      <c r="C20" s="285" t="s">
        <v>11</v>
      </c>
      <c r="D20" s="284" t="s">
        <v>11</v>
      </c>
      <c r="E20" s="285" t="s">
        <v>11</v>
      </c>
      <c r="F20" s="284" t="s">
        <v>11</v>
      </c>
      <c r="G20" s="285" t="s">
        <v>11</v>
      </c>
      <c r="H20" s="284">
        <f t="shared" si="7"/>
        <v>0</v>
      </c>
      <c r="I20" s="286">
        <v>1</v>
      </c>
      <c r="J20" s="284">
        <f t="shared" si="7"/>
        <v>0</v>
      </c>
      <c r="K20" s="286">
        <f t="shared" si="8"/>
        <v>1</v>
      </c>
      <c r="L20" s="284">
        <f t="shared" si="9"/>
        <v>0</v>
      </c>
      <c r="M20" s="286">
        <f t="shared" si="8"/>
        <v>1</v>
      </c>
      <c r="N20" s="284">
        <f t="shared" si="10"/>
        <v>0</v>
      </c>
      <c r="O20" s="286">
        <f t="shared" si="8"/>
        <v>1</v>
      </c>
    </row>
    <row r="21" spans="1:15" x14ac:dyDescent="0.2">
      <c r="A21" s="283" t="s">
        <v>90</v>
      </c>
      <c r="B21" s="284" t="s">
        <v>11</v>
      </c>
      <c r="C21" s="285" t="s">
        <v>11</v>
      </c>
      <c r="D21" s="284" t="s">
        <v>11</v>
      </c>
      <c r="E21" s="285" t="s">
        <v>11</v>
      </c>
      <c r="F21" s="284" t="s">
        <v>11</v>
      </c>
      <c r="G21" s="285" t="s">
        <v>11</v>
      </c>
      <c r="H21" s="284">
        <f t="shared" si="7"/>
        <v>0</v>
      </c>
      <c r="I21" s="286">
        <v>1</v>
      </c>
      <c r="J21" s="284">
        <f t="shared" si="7"/>
        <v>0</v>
      </c>
      <c r="K21" s="286">
        <f t="shared" si="8"/>
        <v>1</v>
      </c>
      <c r="L21" s="284">
        <f t="shared" si="9"/>
        <v>0</v>
      </c>
      <c r="M21" s="286">
        <f t="shared" si="8"/>
        <v>1</v>
      </c>
      <c r="N21" s="284">
        <f t="shared" si="10"/>
        <v>0</v>
      </c>
      <c r="O21" s="286">
        <f t="shared" si="8"/>
        <v>1</v>
      </c>
    </row>
    <row r="22" spans="1:15" x14ac:dyDescent="0.2">
      <c r="A22" s="283" t="s">
        <v>91</v>
      </c>
      <c r="B22" s="284" t="s">
        <v>11</v>
      </c>
      <c r="C22" s="285" t="s">
        <v>11</v>
      </c>
      <c r="D22" s="284" t="s">
        <v>11</v>
      </c>
      <c r="E22" s="285" t="s">
        <v>11</v>
      </c>
      <c r="F22" s="284" t="s">
        <v>11</v>
      </c>
      <c r="G22" s="285" t="s">
        <v>11</v>
      </c>
      <c r="H22" s="284">
        <f t="shared" si="7"/>
        <v>0</v>
      </c>
      <c r="I22" s="286">
        <v>0.1</v>
      </c>
      <c r="J22" s="284">
        <f t="shared" si="7"/>
        <v>0</v>
      </c>
      <c r="K22" s="286">
        <f t="shared" si="8"/>
        <v>0.1</v>
      </c>
      <c r="L22" s="284">
        <f t="shared" si="9"/>
        <v>0</v>
      </c>
      <c r="M22" s="286">
        <f t="shared" si="8"/>
        <v>0.1</v>
      </c>
      <c r="N22" s="284">
        <f t="shared" si="10"/>
        <v>0</v>
      </c>
      <c r="O22" s="286">
        <f t="shared" si="8"/>
        <v>0.1</v>
      </c>
    </row>
    <row r="23" spans="1:15" x14ac:dyDescent="0.2">
      <c r="A23" s="283" t="s">
        <v>92</v>
      </c>
      <c r="B23" s="284" t="s">
        <v>11</v>
      </c>
      <c r="C23" s="285" t="s">
        <v>11</v>
      </c>
      <c r="D23" s="284" t="s">
        <v>11</v>
      </c>
      <c r="E23" s="285" t="s">
        <v>11</v>
      </c>
      <c r="F23" s="284" t="s">
        <v>11</v>
      </c>
      <c r="G23" s="285" t="s">
        <v>11</v>
      </c>
      <c r="H23" s="284">
        <f t="shared" si="7"/>
        <v>0</v>
      </c>
      <c r="I23" s="286">
        <v>0.1</v>
      </c>
      <c r="J23" s="284">
        <f t="shared" si="7"/>
        <v>0</v>
      </c>
      <c r="K23" s="286">
        <f t="shared" si="8"/>
        <v>0.1</v>
      </c>
      <c r="L23" s="284">
        <f t="shared" si="9"/>
        <v>0</v>
      </c>
      <c r="M23" s="286">
        <f t="shared" si="8"/>
        <v>0.1</v>
      </c>
      <c r="N23" s="284">
        <f t="shared" si="10"/>
        <v>0</v>
      </c>
      <c r="O23" s="286">
        <f t="shared" si="8"/>
        <v>0.1</v>
      </c>
    </row>
    <row r="24" spans="1:15" x14ac:dyDescent="0.2">
      <c r="A24" s="283" t="s">
        <v>93</v>
      </c>
      <c r="B24" s="284" t="s">
        <v>11</v>
      </c>
      <c r="C24" s="285" t="s">
        <v>11</v>
      </c>
      <c r="D24" s="284" t="s">
        <v>11</v>
      </c>
      <c r="E24" s="285" t="s">
        <v>11</v>
      </c>
      <c r="F24" s="284" t="s">
        <v>11</v>
      </c>
      <c r="G24" s="285" t="s">
        <v>11</v>
      </c>
      <c r="H24" s="284">
        <f t="shared" si="7"/>
        <v>0</v>
      </c>
      <c r="I24" s="286">
        <v>0.1</v>
      </c>
      <c r="J24" s="284">
        <f t="shared" si="7"/>
        <v>0</v>
      </c>
      <c r="K24" s="286">
        <f t="shared" si="8"/>
        <v>0.1</v>
      </c>
      <c r="L24" s="284">
        <f t="shared" si="9"/>
        <v>0</v>
      </c>
      <c r="M24" s="286">
        <f t="shared" si="8"/>
        <v>0.1</v>
      </c>
      <c r="N24" s="284">
        <f t="shared" si="10"/>
        <v>0</v>
      </c>
      <c r="O24" s="286">
        <f t="shared" si="8"/>
        <v>0.1</v>
      </c>
    </row>
    <row r="25" spans="1:15" x14ac:dyDescent="0.2">
      <c r="A25" s="283" t="s">
        <v>94</v>
      </c>
      <c r="B25" s="284" t="s">
        <v>11</v>
      </c>
      <c r="C25" s="285" t="s">
        <v>11</v>
      </c>
      <c r="D25" s="284" t="s">
        <v>11</v>
      </c>
      <c r="E25" s="285" t="s">
        <v>11</v>
      </c>
      <c r="F25" s="284" t="s">
        <v>11</v>
      </c>
      <c r="G25" s="285" t="s">
        <v>11</v>
      </c>
      <c r="H25" s="284">
        <f t="shared" si="7"/>
        <v>0</v>
      </c>
      <c r="I25" s="286">
        <v>1</v>
      </c>
      <c r="J25" s="284">
        <f t="shared" si="7"/>
        <v>0</v>
      </c>
      <c r="K25" s="286">
        <f t="shared" si="8"/>
        <v>1</v>
      </c>
      <c r="L25" s="284">
        <f t="shared" si="9"/>
        <v>0</v>
      </c>
      <c r="M25" s="286">
        <f t="shared" si="8"/>
        <v>1</v>
      </c>
      <c r="N25" s="284">
        <f t="shared" si="10"/>
        <v>0</v>
      </c>
      <c r="O25" s="286">
        <f t="shared" si="8"/>
        <v>1</v>
      </c>
    </row>
    <row r="26" spans="1:15" x14ac:dyDescent="0.2">
      <c r="A26" s="283" t="s">
        <v>95</v>
      </c>
      <c r="B26" s="284" t="s">
        <v>11</v>
      </c>
      <c r="C26" s="285" t="s">
        <v>11</v>
      </c>
      <c r="D26" s="284" t="s">
        <v>11</v>
      </c>
      <c r="E26" s="285" t="s">
        <v>11</v>
      </c>
      <c r="F26" s="284" t="s">
        <v>11</v>
      </c>
      <c r="G26" s="285" t="s">
        <v>11</v>
      </c>
      <c r="H26" s="284">
        <f t="shared" si="7"/>
        <v>0</v>
      </c>
      <c r="I26" s="286">
        <v>1</v>
      </c>
      <c r="J26" s="284">
        <f t="shared" si="7"/>
        <v>0</v>
      </c>
      <c r="K26" s="286">
        <f t="shared" si="8"/>
        <v>1</v>
      </c>
      <c r="L26" s="284">
        <f t="shared" si="9"/>
        <v>0</v>
      </c>
      <c r="M26" s="286">
        <f t="shared" si="8"/>
        <v>1</v>
      </c>
      <c r="N26" s="284">
        <f t="shared" si="10"/>
        <v>0</v>
      </c>
      <c r="O26" s="286">
        <f t="shared" si="8"/>
        <v>1</v>
      </c>
    </row>
    <row r="27" spans="1:15" x14ac:dyDescent="0.2">
      <c r="A27" s="283" t="s">
        <v>96</v>
      </c>
      <c r="B27" s="284" t="s">
        <v>11</v>
      </c>
      <c r="C27" s="285" t="s">
        <v>11</v>
      </c>
      <c r="D27" s="284" t="s">
        <v>11</v>
      </c>
      <c r="E27" s="285" t="s">
        <v>11</v>
      </c>
      <c r="F27" s="284" t="s">
        <v>11</v>
      </c>
      <c r="G27" s="285" t="s">
        <v>11</v>
      </c>
      <c r="H27" s="284">
        <f t="shared" si="7"/>
        <v>0</v>
      </c>
      <c r="I27" s="286">
        <v>1</v>
      </c>
      <c r="J27" s="284">
        <f t="shared" si="7"/>
        <v>0</v>
      </c>
      <c r="K27" s="286">
        <f t="shared" si="8"/>
        <v>1</v>
      </c>
      <c r="L27" s="284">
        <f t="shared" si="9"/>
        <v>0</v>
      </c>
      <c r="M27" s="286">
        <f t="shared" si="8"/>
        <v>1</v>
      </c>
      <c r="N27" s="284">
        <f t="shared" si="10"/>
        <v>0</v>
      </c>
      <c r="O27" s="286">
        <f t="shared" si="8"/>
        <v>1</v>
      </c>
    </row>
    <row r="28" spans="1:15" s="292" customFormat="1" x14ac:dyDescent="0.2">
      <c r="A28" s="287" t="s">
        <v>204</v>
      </c>
      <c r="B28" s="288"/>
      <c r="C28" s="289"/>
      <c r="D28" s="288"/>
      <c r="E28" s="289"/>
      <c r="F28" s="288"/>
      <c r="G28" s="289"/>
      <c r="H28" s="288"/>
      <c r="I28" s="290"/>
      <c r="J28" s="288"/>
      <c r="K28" s="290"/>
      <c r="L28" s="288"/>
      <c r="M28" s="290"/>
      <c r="N28" s="288"/>
      <c r="O28" s="291"/>
    </row>
    <row r="29" spans="1:15" ht="31.5" x14ac:dyDescent="0.2">
      <c r="A29" s="278" t="s">
        <v>205</v>
      </c>
      <c r="B29" s="279" t="s">
        <v>11</v>
      </c>
      <c r="C29" s="280" t="s">
        <v>11</v>
      </c>
      <c r="D29" s="279" t="s">
        <v>11</v>
      </c>
      <c r="E29" s="280" t="s">
        <v>11</v>
      </c>
      <c r="F29" s="279" t="s">
        <v>11</v>
      </c>
      <c r="G29" s="280" t="s">
        <v>11</v>
      </c>
      <c r="H29" s="279">
        <f>H30+H31+H32+H33+H34+H35+H36+H37+H38+H39</f>
        <v>0</v>
      </c>
      <c r="I29" s="280" t="s">
        <v>11</v>
      </c>
      <c r="J29" s="279">
        <f>J30+J31+J32+J33+J34+J35+J36+J37+J38+J39</f>
        <v>0</v>
      </c>
      <c r="K29" s="280" t="s">
        <v>11</v>
      </c>
      <c r="L29" s="279">
        <f>L30+L31+L32+L33+L34+L35+L36+L37+L38+L39</f>
        <v>0</v>
      </c>
      <c r="M29" s="280" t="s">
        <v>11</v>
      </c>
      <c r="N29" s="279">
        <f>N30+N31+N32+N33+N34+N35+N36+N37+N38+N39</f>
        <v>0</v>
      </c>
      <c r="O29" s="280" t="s">
        <v>11</v>
      </c>
    </row>
    <row r="30" spans="1:15" x14ac:dyDescent="0.2">
      <c r="A30" s="283" t="s">
        <v>87</v>
      </c>
      <c r="B30" s="284" t="s">
        <v>11</v>
      </c>
      <c r="C30" s="285" t="s">
        <v>11</v>
      </c>
      <c r="D30" s="284" t="s">
        <v>11</v>
      </c>
      <c r="E30" s="285" t="s">
        <v>11</v>
      </c>
      <c r="F30" s="284" t="s">
        <v>11</v>
      </c>
      <c r="G30" s="285" t="s">
        <v>11</v>
      </c>
      <c r="H30" s="284"/>
      <c r="I30" s="285" t="s">
        <v>11</v>
      </c>
      <c r="J30" s="284"/>
      <c r="K30" s="285" t="s">
        <v>11</v>
      </c>
      <c r="L30" s="284"/>
      <c r="M30" s="285" t="s">
        <v>11</v>
      </c>
      <c r="N30" s="284"/>
      <c r="O30" s="285" t="s">
        <v>11</v>
      </c>
    </row>
    <row r="31" spans="1:15" x14ac:dyDescent="0.2">
      <c r="A31" s="283" t="s">
        <v>88</v>
      </c>
      <c r="B31" s="284" t="s">
        <v>11</v>
      </c>
      <c r="C31" s="285" t="s">
        <v>11</v>
      </c>
      <c r="D31" s="284" t="s">
        <v>11</v>
      </c>
      <c r="E31" s="285" t="s">
        <v>11</v>
      </c>
      <c r="F31" s="284" t="s">
        <v>11</v>
      </c>
      <c r="G31" s="285" t="s">
        <v>11</v>
      </c>
      <c r="H31" s="284"/>
      <c r="I31" s="285" t="s">
        <v>11</v>
      </c>
      <c r="J31" s="284"/>
      <c r="K31" s="285" t="s">
        <v>11</v>
      </c>
      <c r="L31" s="284"/>
      <c r="M31" s="285" t="s">
        <v>11</v>
      </c>
      <c r="N31" s="284"/>
      <c r="O31" s="285" t="s">
        <v>11</v>
      </c>
    </row>
    <row r="32" spans="1:15" x14ac:dyDescent="0.2">
      <c r="A32" s="283" t="s">
        <v>89</v>
      </c>
      <c r="B32" s="284" t="s">
        <v>11</v>
      </c>
      <c r="C32" s="285" t="s">
        <v>11</v>
      </c>
      <c r="D32" s="284" t="s">
        <v>11</v>
      </c>
      <c r="E32" s="285" t="s">
        <v>11</v>
      </c>
      <c r="F32" s="284" t="s">
        <v>11</v>
      </c>
      <c r="G32" s="285" t="s">
        <v>11</v>
      </c>
      <c r="H32" s="284"/>
      <c r="I32" s="285" t="s">
        <v>11</v>
      </c>
      <c r="J32" s="284"/>
      <c r="K32" s="285" t="s">
        <v>11</v>
      </c>
      <c r="L32" s="284"/>
      <c r="M32" s="285" t="s">
        <v>11</v>
      </c>
      <c r="N32" s="284"/>
      <c r="O32" s="285" t="s">
        <v>11</v>
      </c>
    </row>
    <row r="33" spans="1:15" x14ac:dyDescent="0.2">
      <c r="A33" s="283" t="s">
        <v>90</v>
      </c>
      <c r="B33" s="284" t="s">
        <v>11</v>
      </c>
      <c r="C33" s="285" t="s">
        <v>11</v>
      </c>
      <c r="D33" s="284" t="s">
        <v>11</v>
      </c>
      <c r="E33" s="285" t="s">
        <v>11</v>
      </c>
      <c r="F33" s="284" t="s">
        <v>11</v>
      </c>
      <c r="G33" s="285" t="s">
        <v>11</v>
      </c>
      <c r="H33" s="284"/>
      <c r="I33" s="285" t="s">
        <v>11</v>
      </c>
      <c r="J33" s="284"/>
      <c r="K33" s="285" t="s">
        <v>11</v>
      </c>
      <c r="L33" s="284"/>
      <c r="M33" s="285" t="s">
        <v>11</v>
      </c>
      <c r="N33" s="284"/>
      <c r="O33" s="285" t="s">
        <v>11</v>
      </c>
    </row>
    <row r="34" spans="1:15" x14ac:dyDescent="0.2">
      <c r="A34" s="283" t="s">
        <v>91</v>
      </c>
      <c r="B34" s="284" t="s">
        <v>11</v>
      </c>
      <c r="C34" s="285" t="s">
        <v>11</v>
      </c>
      <c r="D34" s="284" t="s">
        <v>11</v>
      </c>
      <c r="E34" s="285" t="s">
        <v>11</v>
      </c>
      <c r="F34" s="284" t="s">
        <v>11</v>
      </c>
      <c r="G34" s="285" t="s">
        <v>11</v>
      </c>
      <c r="H34" s="284"/>
      <c r="I34" s="285" t="s">
        <v>11</v>
      </c>
      <c r="J34" s="284"/>
      <c r="K34" s="285" t="s">
        <v>11</v>
      </c>
      <c r="L34" s="284"/>
      <c r="M34" s="285" t="s">
        <v>11</v>
      </c>
      <c r="N34" s="284"/>
      <c r="O34" s="285" t="s">
        <v>11</v>
      </c>
    </row>
    <row r="35" spans="1:15" x14ac:dyDescent="0.2">
      <c r="A35" s="283" t="s">
        <v>92</v>
      </c>
      <c r="B35" s="284" t="s">
        <v>11</v>
      </c>
      <c r="C35" s="285" t="s">
        <v>11</v>
      </c>
      <c r="D35" s="284" t="s">
        <v>11</v>
      </c>
      <c r="E35" s="285" t="s">
        <v>11</v>
      </c>
      <c r="F35" s="284" t="s">
        <v>11</v>
      </c>
      <c r="G35" s="285" t="s">
        <v>11</v>
      </c>
      <c r="H35" s="284"/>
      <c r="I35" s="285" t="s">
        <v>11</v>
      </c>
      <c r="J35" s="284"/>
      <c r="K35" s="285" t="s">
        <v>11</v>
      </c>
      <c r="L35" s="284"/>
      <c r="M35" s="285" t="s">
        <v>11</v>
      </c>
      <c r="N35" s="284"/>
      <c r="O35" s="285" t="s">
        <v>11</v>
      </c>
    </row>
    <row r="36" spans="1:15" x14ac:dyDescent="0.2">
      <c r="A36" s="283" t="s">
        <v>93</v>
      </c>
      <c r="B36" s="284" t="s">
        <v>11</v>
      </c>
      <c r="C36" s="285" t="s">
        <v>11</v>
      </c>
      <c r="D36" s="284" t="s">
        <v>11</v>
      </c>
      <c r="E36" s="285" t="s">
        <v>11</v>
      </c>
      <c r="F36" s="284" t="s">
        <v>11</v>
      </c>
      <c r="G36" s="285" t="s">
        <v>11</v>
      </c>
      <c r="H36" s="284"/>
      <c r="I36" s="285" t="s">
        <v>11</v>
      </c>
      <c r="J36" s="284"/>
      <c r="K36" s="285" t="s">
        <v>11</v>
      </c>
      <c r="L36" s="284"/>
      <c r="M36" s="285" t="s">
        <v>11</v>
      </c>
      <c r="N36" s="284"/>
      <c r="O36" s="285" t="s">
        <v>11</v>
      </c>
    </row>
    <row r="37" spans="1:15" x14ac:dyDescent="0.2">
      <c r="A37" s="283" t="s">
        <v>94</v>
      </c>
      <c r="B37" s="284" t="s">
        <v>11</v>
      </c>
      <c r="C37" s="285" t="s">
        <v>11</v>
      </c>
      <c r="D37" s="284" t="s">
        <v>11</v>
      </c>
      <c r="E37" s="285" t="s">
        <v>11</v>
      </c>
      <c r="F37" s="284" t="s">
        <v>11</v>
      </c>
      <c r="G37" s="285" t="s">
        <v>11</v>
      </c>
      <c r="H37" s="284"/>
      <c r="I37" s="285" t="s">
        <v>11</v>
      </c>
      <c r="J37" s="284"/>
      <c r="K37" s="285" t="s">
        <v>11</v>
      </c>
      <c r="L37" s="284"/>
      <c r="M37" s="285" t="s">
        <v>11</v>
      </c>
      <c r="N37" s="284"/>
      <c r="O37" s="285" t="s">
        <v>11</v>
      </c>
    </row>
    <row r="38" spans="1:15" x14ac:dyDescent="0.2">
      <c r="A38" s="283" t="s">
        <v>95</v>
      </c>
      <c r="B38" s="284" t="s">
        <v>11</v>
      </c>
      <c r="C38" s="285" t="s">
        <v>11</v>
      </c>
      <c r="D38" s="284" t="s">
        <v>11</v>
      </c>
      <c r="E38" s="285" t="s">
        <v>11</v>
      </c>
      <c r="F38" s="284" t="s">
        <v>11</v>
      </c>
      <c r="G38" s="285" t="s">
        <v>11</v>
      </c>
      <c r="H38" s="284"/>
      <c r="I38" s="285" t="s">
        <v>11</v>
      </c>
      <c r="J38" s="284"/>
      <c r="K38" s="285" t="s">
        <v>11</v>
      </c>
      <c r="L38" s="284"/>
      <c r="M38" s="285" t="s">
        <v>11</v>
      </c>
      <c r="N38" s="284"/>
      <c r="O38" s="285" t="s">
        <v>11</v>
      </c>
    </row>
    <row r="39" spans="1:15" x14ac:dyDescent="0.2">
      <c r="A39" s="283" t="s">
        <v>96</v>
      </c>
      <c r="B39" s="284" t="s">
        <v>11</v>
      </c>
      <c r="C39" s="285" t="s">
        <v>11</v>
      </c>
      <c r="D39" s="284" t="s">
        <v>11</v>
      </c>
      <c r="E39" s="285" t="s">
        <v>11</v>
      </c>
      <c r="F39" s="284" t="s">
        <v>11</v>
      </c>
      <c r="G39" s="285" t="s">
        <v>11</v>
      </c>
      <c r="H39" s="284"/>
      <c r="I39" s="285" t="s">
        <v>11</v>
      </c>
      <c r="J39" s="284"/>
      <c r="K39" s="285" t="s">
        <v>11</v>
      </c>
      <c r="L39" s="284"/>
      <c r="M39" s="285" t="s">
        <v>11</v>
      </c>
      <c r="N39" s="284"/>
      <c r="O39" s="285" t="s">
        <v>11</v>
      </c>
    </row>
    <row r="40" spans="1:15" ht="31.5" x14ac:dyDescent="0.2">
      <c r="A40" s="278" t="s">
        <v>6</v>
      </c>
      <c r="B40" s="279" t="s">
        <v>11</v>
      </c>
      <c r="C40" s="280" t="s">
        <v>11</v>
      </c>
      <c r="D40" s="279" t="s">
        <v>11</v>
      </c>
      <c r="E40" s="280" t="s">
        <v>11</v>
      </c>
      <c r="F40" s="279" t="s">
        <v>11</v>
      </c>
      <c r="G40" s="280" t="s">
        <v>11</v>
      </c>
      <c r="H40" s="279">
        <f>H41+H42+H43+H44+H45+H46+H47+H48+H49+H50</f>
        <v>0</v>
      </c>
      <c r="I40" s="280" t="s">
        <v>11</v>
      </c>
      <c r="J40" s="279">
        <f>J41+J42+J43+J44+J45+J46+J47+J48+J49+J50</f>
        <v>0</v>
      </c>
      <c r="K40" s="280" t="s">
        <v>11</v>
      </c>
      <c r="L40" s="279">
        <f>L41+L42+L43+L44+L45+L46+L47+L48+L49+L50</f>
        <v>0</v>
      </c>
      <c r="M40" s="280" t="s">
        <v>11</v>
      </c>
      <c r="N40" s="279">
        <f>N41+N42+N43+N44+N45+N46+N47+N48+N49+N50</f>
        <v>0</v>
      </c>
      <c r="O40" s="280" t="s">
        <v>11</v>
      </c>
    </row>
    <row r="41" spans="1:15" x14ac:dyDescent="0.2">
      <c r="A41" s="283" t="s">
        <v>87</v>
      </c>
      <c r="B41" s="284" t="s">
        <v>11</v>
      </c>
      <c r="C41" s="285" t="s">
        <v>11</v>
      </c>
      <c r="D41" s="284" t="s">
        <v>11</v>
      </c>
      <c r="E41" s="285" t="s">
        <v>11</v>
      </c>
      <c r="F41" s="284" t="s">
        <v>11</v>
      </c>
      <c r="G41" s="285" t="s">
        <v>11</v>
      </c>
      <c r="H41" s="284"/>
      <c r="I41" s="285" t="s">
        <v>11</v>
      </c>
      <c r="J41" s="284"/>
      <c r="K41" s="285" t="s">
        <v>11</v>
      </c>
      <c r="L41" s="284"/>
      <c r="M41" s="285" t="s">
        <v>11</v>
      </c>
      <c r="N41" s="284"/>
      <c r="O41" s="285" t="s">
        <v>11</v>
      </c>
    </row>
    <row r="42" spans="1:15" x14ac:dyDescent="0.2">
      <c r="A42" s="283" t="s">
        <v>88</v>
      </c>
      <c r="B42" s="284" t="s">
        <v>11</v>
      </c>
      <c r="C42" s="285" t="s">
        <v>11</v>
      </c>
      <c r="D42" s="284" t="s">
        <v>11</v>
      </c>
      <c r="E42" s="285" t="s">
        <v>11</v>
      </c>
      <c r="F42" s="284" t="s">
        <v>11</v>
      </c>
      <c r="G42" s="285" t="s">
        <v>11</v>
      </c>
      <c r="H42" s="284"/>
      <c r="I42" s="285" t="s">
        <v>11</v>
      </c>
      <c r="J42" s="284"/>
      <c r="K42" s="285" t="s">
        <v>11</v>
      </c>
      <c r="L42" s="284"/>
      <c r="M42" s="285" t="s">
        <v>11</v>
      </c>
      <c r="N42" s="284"/>
      <c r="O42" s="285" t="s">
        <v>11</v>
      </c>
    </row>
    <row r="43" spans="1:15" x14ac:dyDescent="0.2">
      <c r="A43" s="283" t="s">
        <v>89</v>
      </c>
      <c r="B43" s="284" t="s">
        <v>11</v>
      </c>
      <c r="C43" s="285" t="s">
        <v>11</v>
      </c>
      <c r="D43" s="284" t="s">
        <v>11</v>
      </c>
      <c r="E43" s="285" t="s">
        <v>11</v>
      </c>
      <c r="F43" s="284" t="s">
        <v>11</v>
      </c>
      <c r="G43" s="285" t="s">
        <v>11</v>
      </c>
      <c r="H43" s="284"/>
      <c r="I43" s="285" t="s">
        <v>11</v>
      </c>
      <c r="J43" s="284"/>
      <c r="K43" s="285" t="s">
        <v>11</v>
      </c>
      <c r="L43" s="284"/>
      <c r="M43" s="285" t="s">
        <v>11</v>
      </c>
      <c r="N43" s="284"/>
      <c r="O43" s="285" t="s">
        <v>11</v>
      </c>
    </row>
    <row r="44" spans="1:15" x14ac:dyDescent="0.2">
      <c r="A44" s="283" t="s">
        <v>90</v>
      </c>
      <c r="B44" s="284" t="s">
        <v>11</v>
      </c>
      <c r="C44" s="285" t="s">
        <v>11</v>
      </c>
      <c r="D44" s="284" t="s">
        <v>11</v>
      </c>
      <c r="E44" s="285" t="s">
        <v>11</v>
      </c>
      <c r="F44" s="284" t="s">
        <v>11</v>
      </c>
      <c r="G44" s="285" t="s">
        <v>11</v>
      </c>
      <c r="H44" s="284"/>
      <c r="I44" s="285" t="s">
        <v>11</v>
      </c>
      <c r="J44" s="284"/>
      <c r="K44" s="285" t="s">
        <v>11</v>
      </c>
      <c r="L44" s="284"/>
      <c r="M44" s="285" t="s">
        <v>11</v>
      </c>
      <c r="N44" s="284"/>
      <c r="O44" s="285" t="s">
        <v>11</v>
      </c>
    </row>
    <row r="45" spans="1:15" x14ac:dyDescent="0.2">
      <c r="A45" s="283" t="s">
        <v>91</v>
      </c>
      <c r="B45" s="284" t="s">
        <v>11</v>
      </c>
      <c r="C45" s="285" t="s">
        <v>11</v>
      </c>
      <c r="D45" s="284" t="s">
        <v>11</v>
      </c>
      <c r="E45" s="285" t="s">
        <v>11</v>
      </c>
      <c r="F45" s="284" t="s">
        <v>11</v>
      </c>
      <c r="G45" s="285" t="s">
        <v>11</v>
      </c>
      <c r="H45" s="284"/>
      <c r="I45" s="285" t="s">
        <v>11</v>
      </c>
      <c r="J45" s="284"/>
      <c r="K45" s="285" t="s">
        <v>11</v>
      </c>
      <c r="L45" s="284"/>
      <c r="M45" s="285" t="s">
        <v>11</v>
      </c>
      <c r="N45" s="284"/>
      <c r="O45" s="285" t="s">
        <v>11</v>
      </c>
    </row>
    <row r="46" spans="1:15" x14ac:dyDescent="0.2">
      <c r="A46" s="283" t="s">
        <v>92</v>
      </c>
      <c r="B46" s="284" t="s">
        <v>11</v>
      </c>
      <c r="C46" s="285" t="s">
        <v>11</v>
      </c>
      <c r="D46" s="284" t="s">
        <v>11</v>
      </c>
      <c r="E46" s="285" t="s">
        <v>11</v>
      </c>
      <c r="F46" s="284" t="s">
        <v>11</v>
      </c>
      <c r="G46" s="285" t="s">
        <v>11</v>
      </c>
      <c r="H46" s="284"/>
      <c r="I46" s="285" t="s">
        <v>11</v>
      </c>
      <c r="J46" s="284"/>
      <c r="K46" s="285" t="s">
        <v>11</v>
      </c>
      <c r="L46" s="284"/>
      <c r="M46" s="285" t="s">
        <v>11</v>
      </c>
      <c r="N46" s="284"/>
      <c r="O46" s="285" t="s">
        <v>11</v>
      </c>
    </row>
    <row r="47" spans="1:15" x14ac:dyDescent="0.2">
      <c r="A47" s="283" t="s">
        <v>93</v>
      </c>
      <c r="B47" s="284" t="s">
        <v>11</v>
      </c>
      <c r="C47" s="285" t="s">
        <v>11</v>
      </c>
      <c r="D47" s="284" t="s">
        <v>11</v>
      </c>
      <c r="E47" s="285" t="s">
        <v>11</v>
      </c>
      <c r="F47" s="284" t="s">
        <v>11</v>
      </c>
      <c r="G47" s="285" t="s">
        <v>11</v>
      </c>
      <c r="H47" s="284"/>
      <c r="I47" s="285" t="s">
        <v>11</v>
      </c>
      <c r="J47" s="284"/>
      <c r="K47" s="285" t="s">
        <v>11</v>
      </c>
      <c r="L47" s="284"/>
      <c r="M47" s="285" t="s">
        <v>11</v>
      </c>
      <c r="N47" s="284"/>
      <c r="O47" s="285" t="s">
        <v>11</v>
      </c>
    </row>
    <row r="48" spans="1:15" x14ac:dyDescent="0.2">
      <c r="A48" s="283" t="s">
        <v>94</v>
      </c>
      <c r="B48" s="284" t="s">
        <v>11</v>
      </c>
      <c r="C48" s="285" t="s">
        <v>11</v>
      </c>
      <c r="D48" s="284" t="s">
        <v>11</v>
      </c>
      <c r="E48" s="285" t="s">
        <v>11</v>
      </c>
      <c r="F48" s="284" t="s">
        <v>11</v>
      </c>
      <c r="G48" s="285" t="s">
        <v>11</v>
      </c>
      <c r="H48" s="284"/>
      <c r="I48" s="285" t="s">
        <v>11</v>
      </c>
      <c r="J48" s="284"/>
      <c r="K48" s="285" t="s">
        <v>11</v>
      </c>
      <c r="L48" s="284"/>
      <c r="M48" s="285" t="s">
        <v>11</v>
      </c>
      <c r="N48" s="284"/>
      <c r="O48" s="285" t="s">
        <v>11</v>
      </c>
    </row>
    <row r="49" spans="1:15" x14ac:dyDescent="0.2">
      <c r="A49" s="283" t="s">
        <v>95</v>
      </c>
      <c r="B49" s="284" t="s">
        <v>11</v>
      </c>
      <c r="C49" s="285" t="s">
        <v>11</v>
      </c>
      <c r="D49" s="284" t="s">
        <v>11</v>
      </c>
      <c r="E49" s="285" t="s">
        <v>11</v>
      </c>
      <c r="F49" s="284" t="s">
        <v>11</v>
      </c>
      <c r="G49" s="285" t="s">
        <v>11</v>
      </c>
      <c r="H49" s="284"/>
      <c r="I49" s="285" t="s">
        <v>11</v>
      </c>
      <c r="J49" s="284"/>
      <c r="K49" s="285" t="s">
        <v>11</v>
      </c>
      <c r="L49" s="284"/>
      <c r="M49" s="285" t="s">
        <v>11</v>
      </c>
      <c r="N49" s="284"/>
      <c r="O49" s="285" t="s">
        <v>11</v>
      </c>
    </row>
    <row r="50" spans="1:15" x14ac:dyDescent="0.2">
      <c r="A50" s="283" t="s">
        <v>96</v>
      </c>
      <c r="B50" s="284" t="s">
        <v>11</v>
      </c>
      <c r="C50" s="285" t="s">
        <v>11</v>
      </c>
      <c r="D50" s="284" t="s">
        <v>11</v>
      </c>
      <c r="E50" s="285" t="s">
        <v>11</v>
      </c>
      <c r="F50" s="284" t="s">
        <v>11</v>
      </c>
      <c r="G50" s="285" t="s">
        <v>11</v>
      </c>
      <c r="H50" s="284"/>
      <c r="I50" s="285" t="s">
        <v>11</v>
      </c>
      <c r="J50" s="284"/>
      <c r="K50" s="285" t="s">
        <v>11</v>
      </c>
      <c r="L50" s="284"/>
      <c r="M50" s="285" t="s">
        <v>11</v>
      </c>
      <c r="N50" s="284"/>
      <c r="O50" s="285" t="s">
        <v>11</v>
      </c>
    </row>
    <row r="51" spans="1:15" ht="31.5" x14ac:dyDescent="0.2">
      <c r="A51" s="293" t="s">
        <v>206</v>
      </c>
      <c r="B51" s="294">
        <f>B52+B53+B54+B55+B56+B57+B58+B59+B60+B61</f>
        <v>0</v>
      </c>
      <c r="C51" s="295" t="s">
        <v>11</v>
      </c>
      <c r="D51" s="294">
        <f>D52+D53+D54+D55+D56+D57+D58+D59+D60+D61</f>
        <v>0</v>
      </c>
      <c r="E51" s="295" t="s">
        <v>11</v>
      </c>
      <c r="F51" s="294">
        <f>F52+F53+F54+F55+F56+F57+F58+F59+F60+F61</f>
        <v>0</v>
      </c>
      <c r="G51" s="295" t="s">
        <v>11</v>
      </c>
      <c r="H51" s="294">
        <f>H52+H53+H54+H55+H56+H57+H58+H59+H60+H61</f>
        <v>0</v>
      </c>
      <c r="I51" s="296" t="s">
        <v>11</v>
      </c>
      <c r="J51" s="294">
        <f>J52+J53+J54+J55+J56+J57+J58+J59+J60+J61</f>
        <v>0</v>
      </c>
      <c r="K51" s="296" t="s">
        <v>11</v>
      </c>
      <c r="L51" s="294">
        <f>L52+L53+L54+L55+L56+L57+L58+L59+L60+L61</f>
        <v>0</v>
      </c>
      <c r="M51" s="296" t="s">
        <v>11</v>
      </c>
      <c r="N51" s="294">
        <f>N52+N53+N54+N55+N56+N57+N58+N59+N60+N61</f>
        <v>0</v>
      </c>
      <c r="O51" s="296" t="s">
        <v>11</v>
      </c>
    </row>
    <row r="52" spans="1:15" x14ac:dyDescent="0.2">
      <c r="A52" s="283" t="s">
        <v>87</v>
      </c>
      <c r="B52" s="284"/>
      <c r="C52" s="285" t="s">
        <v>11</v>
      </c>
      <c r="D52" s="284"/>
      <c r="E52" s="285" t="s">
        <v>11</v>
      </c>
      <c r="F52" s="284"/>
      <c r="G52" s="285" t="s">
        <v>11</v>
      </c>
      <c r="H52" s="284">
        <f>ROUND(H18+H30+H41,0)</f>
        <v>0</v>
      </c>
      <c r="I52" s="285" t="s">
        <v>11</v>
      </c>
      <c r="J52" s="284">
        <f>ROUND(J18+J30+J41,0)</f>
        <v>0</v>
      </c>
      <c r="K52" s="285" t="s">
        <v>11</v>
      </c>
      <c r="L52" s="284">
        <f>ROUND(L18+L30+L41,0)</f>
        <v>0</v>
      </c>
      <c r="M52" s="285" t="s">
        <v>11</v>
      </c>
      <c r="N52" s="284">
        <f>ROUND(N18+N30+N41,0)</f>
        <v>0</v>
      </c>
      <c r="O52" s="285" t="s">
        <v>11</v>
      </c>
    </row>
    <row r="53" spans="1:15" x14ac:dyDescent="0.2">
      <c r="A53" s="283" t="s">
        <v>88</v>
      </c>
      <c r="B53" s="284"/>
      <c r="C53" s="285" t="s">
        <v>11</v>
      </c>
      <c r="D53" s="284"/>
      <c r="E53" s="285" t="s">
        <v>11</v>
      </c>
      <c r="F53" s="284"/>
      <c r="G53" s="285" t="s">
        <v>11</v>
      </c>
      <c r="H53" s="284">
        <f t="shared" ref="H53:J61" si="11">ROUND(H19+H31+H42,0)</f>
        <v>0</v>
      </c>
      <c r="I53" s="285" t="s">
        <v>11</v>
      </c>
      <c r="J53" s="284">
        <f t="shared" si="11"/>
        <v>0</v>
      </c>
      <c r="K53" s="285" t="s">
        <v>11</v>
      </c>
      <c r="L53" s="284">
        <f t="shared" ref="L53:L61" si="12">ROUND(L19+L31+L42,0)</f>
        <v>0</v>
      </c>
      <c r="M53" s="285" t="s">
        <v>11</v>
      </c>
      <c r="N53" s="284">
        <f t="shared" ref="N53:N61" si="13">ROUND(N19+N31+N42,0)</f>
        <v>0</v>
      </c>
      <c r="O53" s="285" t="s">
        <v>11</v>
      </c>
    </row>
    <row r="54" spans="1:15" x14ac:dyDescent="0.2">
      <c r="A54" s="283" t="s">
        <v>89</v>
      </c>
      <c r="B54" s="284"/>
      <c r="C54" s="285" t="s">
        <v>11</v>
      </c>
      <c r="D54" s="284"/>
      <c r="E54" s="285" t="s">
        <v>11</v>
      </c>
      <c r="F54" s="284"/>
      <c r="G54" s="285" t="s">
        <v>11</v>
      </c>
      <c r="H54" s="284">
        <f t="shared" si="11"/>
        <v>0</v>
      </c>
      <c r="I54" s="285" t="s">
        <v>11</v>
      </c>
      <c r="J54" s="284">
        <f t="shared" si="11"/>
        <v>0</v>
      </c>
      <c r="K54" s="285" t="s">
        <v>11</v>
      </c>
      <c r="L54" s="284">
        <f t="shared" si="12"/>
        <v>0</v>
      </c>
      <c r="M54" s="285" t="s">
        <v>11</v>
      </c>
      <c r="N54" s="284">
        <f t="shared" si="13"/>
        <v>0</v>
      </c>
      <c r="O54" s="285" t="s">
        <v>11</v>
      </c>
    </row>
    <row r="55" spans="1:15" x14ac:dyDescent="0.2">
      <c r="A55" s="283" t="s">
        <v>90</v>
      </c>
      <c r="B55" s="284"/>
      <c r="C55" s="285" t="s">
        <v>11</v>
      </c>
      <c r="D55" s="284"/>
      <c r="E55" s="285" t="s">
        <v>11</v>
      </c>
      <c r="F55" s="284"/>
      <c r="G55" s="285" t="s">
        <v>11</v>
      </c>
      <c r="H55" s="284">
        <f t="shared" si="11"/>
        <v>0</v>
      </c>
      <c r="I55" s="285" t="s">
        <v>11</v>
      </c>
      <c r="J55" s="284">
        <f t="shared" si="11"/>
        <v>0</v>
      </c>
      <c r="K55" s="285" t="s">
        <v>11</v>
      </c>
      <c r="L55" s="284">
        <f t="shared" si="12"/>
        <v>0</v>
      </c>
      <c r="M55" s="285" t="s">
        <v>11</v>
      </c>
      <c r="N55" s="284">
        <f t="shared" si="13"/>
        <v>0</v>
      </c>
      <c r="O55" s="285" t="s">
        <v>11</v>
      </c>
    </row>
    <row r="56" spans="1:15" x14ac:dyDescent="0.2">
      <c r="A56" s="283" t="s">
        <v>91</v>
      </c>
      <c r="B56" s="284"/>
      <c r="C56" s="285" t="s">
        <v>11</v>
      </c>
      <c r="D56" s="284"/>
      <c r="E56" s="285" t="s">
        <v>11</v>
      </c>
      <c r="F56" s="284"/>
      <c r="G56" s="285" t="s">
        <v>11</v>
      </c>
      <c r="H56" s="284">
        <f t="shared" si="11"/>
        <v>0</v>
      </c>
      <c r="I56" s="285" t="s">
        <v>11</v>
      </c>
      <c r="J56" s="284">
        <f t="shared" si="11"/>
        <v>0</v>
      </c>
      <c r="K56" s="285" t="s">
        <v>11</v>
      </c>
      <c r="L56" s="284">
        <f t="shared" si="12"/>
        <v>0</v>
      </c>
      <c r="M56" s="285" t="s">
        <v>11</v>
      </c>
      <c r="N56" s="284">
        <f t="shared" si="13"/>
        <v>0</v>
      </c>
      <c r="O56" s="285" t="s">
        <v>11</v>
      </c>
    </row>
    <row r="57" spans="1:15" x14ac:dyDescent="0.2">
      <c r="A57" s="283" t="s">
        <v>92</v>
      </c>
      <c r="B57" s="284"/>
      <c r="C57" s="285" t="s">
        <v>11</v>
      </c>
      <c r="D57" s="284"/>
      <c r="E57" s="285" t="s">
        <v>11</v>
      </c>
      <c r="F57" s="284"/>
      <c r="G57" s="285" t="s">
        <v>11</v>
      </c>
      <c r="H57" s="284">
        <f t="shared" si="11"/>
        <v>0</v>
      </c>
      <c r="I57" s="285" t="s">
        <v>11</v>
      </c>
      <c r="J57" s="284">
        <f t="shared" si="11"/>
        <v>0</v>
      </c>
      <c r="K57" s="285" t="s">
        <v>11</v>
      </c>
      <c r="L57" s="284">
        <f t="shared" si="12"/>
        <v>0</v>
      </c>
      <c r="M57" s="285" t="s">
        <v>11</v>
      </c>
      <c r="N57" s="284">
        <f t="shared" si="13"/>
        <v>0</v>
      </c>
      <c r="O57" s="285" t="s">
        <v>11</v>
      </c>
    </row>
    <row r="58" spans="1:15" x14ac:dyDescent="0.2">
      <c r="A58" s="283" t="s">
        <v>93</v>
      </c>
      <c r="B58" s="284"/>
      <c r="C58" s="285" t="s">
        <v>11</v>
      </c>
      <c r="D58" s="284"/>
      <c r="E58" s="285" t="s">
        <v>11</v>
      </c>
      <c r="F58" s="284"/>
      <c r="G58" s="285" t="s">
        <v>11</v>
      </c>
      <c r="H58" s="284">
        <f t="shared" si="11"/>
        <v>0</v>
      </c>
      <c r="I58" s="285" t="s">
        <v>11</v>
      </c>
      <c r="J58" s="284">
        <f t="shared" si="11"/>
        <v>0</v>
      </c>
      <c r="K58" s="285" t="s">
        <v>11</v>
      </c>
      <c r="L58" s="284">
        <f t="shared" si="12"/>
        <v>0</v>
      </c>
      <c r="M58" s="285" t="s">
        <v>11</v>
      </c>
      <c r="N58" s="284">
        <f t="shared" si="13"/>
        <v>0</v>
      </c>
      <c r="O58" s="285" t="s">
        <v>11</v>
      </c>
    </row>
    <row r="59" spans="1:15" x14ac:dyDescent="0.2">
      <c r="A59" s="283" t="s">
        <v>94</v>
      </c>
      <c r="B59" s="284"/>
      <c r="C59" s="285" t="s">
        <v>11</v>
      </c>
      <c r="D59" s="284"/>
      <c r="E59" s="285" t="s">
        <v>11</v>
      </c>
      <c r="F59" s="284"/>
      <c r="G59" s="285" t="s">
        <v>11</v>
      </c>
      <c r="H59" s="284">
        <f t="shared" si="11"/>
        <v>0</v>
      </c>
      <c r="I59" s="285" t="s">
        <v>11</v>
      </c>
      <c r="J59" s="284">
        <f t="shared" si="11"/>
        <v>0</v>
      </c>
      <c r="K59" s="285" t="s">
        <v>11</v>
      </c>
      <c r="L59" s="284">
        <f t="shared" si="12"/>
        <v>0</v>
      </c>
      <c r="M59" s="285" t="s">
        <v>11</v>
      </c>
      <c r="N59" s="284">
        <f t="shared" si="13"/>
        <v>0</v>
      </c>
      <c r="O59" s="285" t="s">
        <v>11</v>
      </c>
    </row>
    <row r="60" spans="1:15" x14ac:dyDescent="0.2">
      <c r="A60" s="283" t="s">
        <v>95</v>
      </c>
      <c r="B60" s="284"/>
      <c r="C60" s="285" t="s">
        <v>11</v>
      </c>
      <c r="D60" s="284"/>
      <c r="E60" s="285" t="s">
        <v>11</v>
      </c>
      <c r="F60" s="284"/>
      <c r="G60" s="285" t="s">
        <v>11</v>
      </c>
      <c r="H60" s="284">
        <f t="shared" si="11"/>
        <v>0</v>
      </c>
      <c r="I60" s="285" t="s">
        <v>11</v>
      </c>
      <c r="J60" s="284">
        <f t="shared" si="11"/>
        <v>0</v>
      </c>
      <c r="K60" s="285" t="s">
        <v>11</v>
      </c>
      <c r="L60" s="284">
        <f t="shared" si="12"/>
        <v>0</v>
      </c>
      <c r="M60" s="285" t="s">
        <v>11</v>
      </c>
      <c r="N60" s="284">
        <f t="shared" si="13"/>
        <v>0</v>
      </c>
      <c r="O60" s="285" t="s">
        <v>11</v>
      </c>
    </row>
    <row r="61" spans="1:15" x14ac:dyDescent="0.2">
      <c r="A61" s="283" t="s">
        <v>96</v>
      </c>
      <c r="B61" s="284"/>
      <c r="C61" s="285" t="s">
        <v>11</v>
      </c>
      <c r="D61" s="284"/>
      <c r="E61" s="285" t="s">
        <v>11</v>
      </c>
      <c r="F61" s="284"/>
      <c r="G61" s="285" t="s">
        <v>11</v>
      </c>
      <c r="H61" s="284">
        <f t="shared" si="11"/>
        <v>0</v>
      </c>
      <c r="I61" s="285" t="s">
        <v>11</v>
      </c>
      <c r="J61" s="284">
        <f t="shared" si="11"/>
        <v>0</v>
      </c>
      <c r="K61" s="285" t="s">
        <v>11</v>
      </c>
      <c r="L61" s="284">
        <f t="shared" si="12"/>
        <v>0</v>
      </c>
      <c r="M61" s="285" t="s">
        <v>11</v>
      </c>
      <c r="N61" s="284">
        <f t="shared" si="13"/>
        <v>0</v>
      </c>
      <c r="O61" s="285" t="s">
        <v>11</v>
      </c>
    </row>
    <row r="62" spans="1:15" s="266" customFormat="1" ht="47.25" x14ac:dyDescent="0.2">
      <c r="A62" s="297" t="s">
        <v>207</v>
      </c>
      <c r="B62" s="298">
        <f>ROUND(B6-B51,0)</f>
        <v>0</v>
      </c>
      <c r="C62" s="299" t="s">
        <v>11</v>
      </c>
      <c r="D62" s="298">
        <f>ROUND(D6-D51,0)</f>
        <v>0</v>
      </c>
      <c r="E62" s="299" t="s">
        <v>11</v>
      </c>
      <c r="F62" s="298">
        <f>ROUND(F6-F51,0)</f>
        <v>0</v>
      </c>
      <c r="G62" s="299" t="s">
        <v>11</v>
      </c>
      <c r="H62" s="298">
        <f>ROUND(H6-H51,0)</f>
        <v>0</v>
      </c>
      <c r="I62" s="299" t="s">
        <v>11</v>
      </c>
      <c r="J62" s="298">
        <f>ROUND(J6-J51,0)</f>
        <v>0</v>
      </c>
      <c r="K62" s="299" t="s">
        <v>11</v>
      </c>
      <c r="L62" s="298">
        <f>ROUND(L6-L51,0)</f>
        <v>0</v>
      </c>
      <c r="M62" s="299" t="s">
        <v>11</v>
      </c>
      <c r="N62" s="298">
        <f>ROUND(N6-N51,0)</f>
        <v>0</v>
      </c>
      <c r="O62" s="299" t="s">
        <v>11</v>
      </c>
    </row>
  </sheetData>
  <mergeCells count="3">
    <mergeCell ref="A1:O1"/>
    <mergeCell ref="N2:O2"/>
    <mergeCell ref="A3:O3"/>
  </mergeCells>
  <printOptions horizontalCentered="1"/>
  <pageMargins left="0" right="0" top="0" bottom="0" header="0" footer="0"/>
  <pageSetup paperSize="9" scale="67" fitToHeight="2" orientation="landscape" horizontalDpi="300" verticalDpi="300" r:id="rId1"/>
  <rowBreaks count="1" manualBreakCount="1">
    <brk id="39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tabSelected="1" workbookViewId="0">
      <selection sqref="A1:XFD1048576"/>
    </sheetView>
  </sheetViews>
  <sheetFormatPr defaultRowHeight="15.75" x14ac:dyDescent="0.2"/>
  <cols>
    <col min="1" max="1" width="45.85546875" style="447" customWidth="1"/>
    <col min="2" max="2" width="14.85546875" style="447" customWidth="1"/>
    <col min="3" max="3" width="14.7109375" style="447" customWidth="1"/>
    <col min="4" max="4" width="10.7109375" style="447" customWidth="1"/>
    <col min="5" max="5" width="14.5703125" style="455" customWidth="1"/>
    <col min="6" max="6" width="10.7109375" style="455" customWidth="1"/>
    <col min="7" max="7" width="13.28515625" style="446" customWidth="1"/>
    <col min="8" max="8" width="10.7109375" style="446" customWidth="1"/>
    <col min="9" max="9" width="14.85546875" style="456" customWidth="1"/>
    <col min="10" max="10" width="10.7109375" style="456" customWidth="1"/>
    <col min="11" max="11" width="15.85546875" style="456" customWidth="1"/>
    <col min="12" max="12" width="10.7109375" style="456" customWidth="1"/>
    <col min="13" max="13" width="15.5703125" style="456" customWidth="1"/>
    <col min="14" max="14" width="10.7109375" style="456" customWidth="1"/>
    <col min="15" max="16384" width="9.140625" style="456"/>
  </cols>
  <sheetData>
    <row r="1" spans="1:14" s="446" customFormat="1" x14ac:dyDescent="0.2">
      <c r="A1" s="623">
        <v>109</v>
      </c>
      <c r="B1" s="623"/>
      <c r="C1" s="623"/>
      <c r="D1" s="623"/>
      <c r="E1" s="623"/>
      <c r="F1" s="623"/>
      <c r="G1" s="623"/>
      <c r="H1" s="623"/>
      <c r="I1" s="623"/>
      <c r="J1" s="623"/>
      <c r="K1" s="623"/>
      <c r="L1" s="623"/>
      <c r="M1" s="623"/>
      <c r="N1" s="623"/>
    </row>
    <row r="2" spans="1:14" s="446" customFormat="1" ht="33.75" customHeight="1" x14ac:dyDescent="0.2">
      <c r="A2" s="447"/>
      <c r="B2" s="447"/>
      <c r="C2" s="447"/>
      <c r="D2" s="447"/>
      <c r="M2" s="624" t="s">
        <v>208</v>
      </c>
      <c r="N2" s="624"/>
    </row>
    <row r="3" spans="1:14" s="446" customFormat="1" ht="18.75" customHeight="1" x14ac:dyDescent="0.2">
      <c r="A3" s="625" t="s">
        <v>209</v>
      </c>
      <c r="B3" s="625"/>
      <c r="C3" s="625"/>
      <c r="D3" s="625"/>
      <c r="E3" s="625"/>
      <c r="F3" s="625"/>
      <c r="G3" s="625"/>
      <c r="H3" s="625"/>
      <c r="I3" s="625"/>
      <c r="J3" s="625"/>
      <c r="K3" s="625"/>
      <c r="L3" s="625"/>
      <c r="M3" s="625"/>
      <c r="N3" s="625"/>
    </row>
    <row r="4" spans="1:14" s="446" customFormat="1" x14ac:dyDescent="0.2">
      <c r="A4" s="448"/>
      <c r="B4" s="448"/>
      <c r="C4" s="448"/>
      <c r="D4" s="448"/>
      <c r="E4" s="448"/>
      <c r="F4" s="448"/>
      <c r="N4" s="449" t="s">
        <v>0</v>
      </c>
    </row>
    <row r="5" spans="1:14" s="446" customFormat="1" ht="42.75" x14ac:dyDescent="0.2">
      <c r="A5" s="3" t="s">
        <v>1</v>
      </c>
      <c r="B5" s="13" t="s">
        <v>24</v>
      </c>
      <c r="C5" s="13" t="s">
        <v>25</v>
      </c>
      <c r="D5" s="13" t="s">
        <v>20</v>
      </c>
      <c r="E5" s="13" t="s">
        <v>26</v>
      </c>
      <c r="F5" s="13" t="s">
        <v>20</v>
      </c>
      <c r="G5" s="13" t="s">
        <v>27</v>
      </c>
      <c r="H5" s="13" t="s">
        <v>20</v>
      </c>
      <c r="I5" s="13" t="s">
        <v>28</v>
      </c>
      <c r="J5" s="13" t="s">
        <v>20</v>
      </c>
      <c r="K5" s="13" t="s">
        <v>29</v>
      </c>
      <c r="L5" s="13" t="s">
        <v>20</v>
      </c>
      <c r="M5" s="13" t="s">
        <v>30</v>
      </c>
      <c r="N5" s="13" t="s">
        <v>20</v>
      </c>
    </row>
    <row r="6" spans="1:14" s="446" customFormat="1" ht="30" x14ac:dyDescent="0.2">
      <c r="A6" s="4" t="s">
        <v>210</v>
      </c>
      <c r="B6" s="5"/>
      <c r="C6" s="5"/>
      <c r="D6" s="194">
        <f>IF(B6=0,0,C6/B6)</f>
        <v>0</v>
      </c>
      <c r="E6" s="5"/>
      <c r="F6" s="194">
        <f>IF(C6=0,0,E6/C6)</f>
        <v>0</v>
      </c>
      <c r="G6" s="5">
        <f>E6*G9</f>
        <v>0</v>
      </c>
      <c r="H6" s="194">
        <f>IF(E6=0,0,G6/E6)</f>
        <v>0</v>
      </c>
      <c r="I6" s="5">
        <f>G6*I9</f>
        <v>0</v>
      </c>
      <c r="J6" s="194">
        <f>IF(G6=0,0,I6/G6)</f>
        <v>0</v>
      </c>
      <c r="K6" s="5">
        <f>I6*K9</f>
        <v>0</v>
      </c>
      <c r="L6" s="194">
        <f>IF(I6=0,0,K6/I6)</f>
        <v>0</v>
      </c>
      <c r="M6" s="5">
        <f>K6*M9</f>
        <v>0</v>
      </c>
      <c r="N6" s="194">
        <f>IF(K6=0,0,M6/K6)</f>
        <v>0</v>
      </c>
    </row>
    <row r="7" spans="1:14" s="590" customFormat="1" x14ac:dyDescent="0.2">
      <c r="A7" s="589" t="s">
        <v>211</v>
      </c>
      <c r="B7" s="451">
        <f>IF(B6=0,0,(B20/B6))</f>
        <v>0</v>
      </c>
      <c r="C7" s="451">
        <f>IF(C6=0,0,(C20/C6))</f>
        <v>0</v>
      </c>
      <c r="D7" s="194">
        <f>IF(B7=0,0,C7/B7)</f>
        <v>0</v>
      </c>
      <c r="E7" s="451">
        <f>IF(E6=0,0,(E10/E6))</f>
        <v>0</v>
      </c>
      <c r="F7" s="194">
        <f>IF(C7=0,0,E7/C7)</f>
        <v>0</v>
      </c>
      <c r="G7" s="451">
        <f>AVERAGE(B7,C7,E7)</f>
        <v>0</v>
      </c>
      <c r="H7" s="194">
        <f>IF(E7=0,0,G7/E7)</f>
        <v>0</v>
      </c>
      <c r="I7" s="451">
        <f>G7</f>
        <v>0</v>
      </c>
      <c r="J7" s="194">
        <f>IF(G7=0,0,I7/G7)</f>
        <v>0</v>
      </c>
      <c r="K7" s="451">
        <f>I7</f>
        <v>0</v>
      </c>
      <c r="L7" s="194">
        <f>IF(I7=0,0,K7/I7)</f>
        <v>0</v>
      </c>
      <c r="M7" s="451">
        <f>K7</f>
        <v>0</v>
      </c>
      <c r="N7" s="194">
        <f>IF(K7=0,0,M7/K7)</f>
        <v>0</v>
      </c>
    </row>
    <row r="8" spans="1:14" s="446" customFormat="1" x14ac:dyDescent="0.2">
      <c r="A8" s="8" t="s">
        <v>121</v>
      </c>
      <c r="B8" s="451">
        <f>IF(B20=0,0,B21/B20)</f>
        <v>0</v>
      </c>
      <c r="C8" s="451">
        <f>IF(C20=0,0,C21/C20)</f>
        <v>0</v>
      </c>
      <c r="D8" s="452" t="s">
        <v>11</v>
      </c>
      <c r="E8" s="451">
        <f>IF(E20=0,0,E21/E20)</f>
        <v>0</v>
      </c>
      <c r="F8" s="452" t="s">
        <v>11</v>
      </c>
      <c r="G8" s="17">
        <f>IF(AVERAGE(B8,C8,E8)&gt;1,1,AVERAGE(B8,C8,E8))</f>
        <v>0</v>
      </c>
      <c r="H8" s="452" t="s">
        <v>11</v>
      </c>
      <c r="I8" s="17">
        <f>IF(AVERAGE(D8,E8,G8)&gt;1,1,AVERAGE(D8,E8,G8))</f>
        <v>0</v>
      </c>
      <c r="J8" s="452" t="s">
        <v>11</v>
      </c>
      <c r="K8" s="17">
        <f>IF(AVERAGE(F8,G8,I8)&gt;1,1,AVERAGE(F8,G8,I8))</f>
        <v>0</v>
      </c>
      <c r="L8" s="452" t="s">
        <v>11</v>
      </c>
      <c r="M8" s="17">
        <f>IF(AVERAGE(H8,I8,K8)&gt;1,1,AVERAGE(H8,I8,K8))</f>
        <v>0</v>
      </c>
      <c r="N8" s="452" t="s">
        <v>11</v>
      </c>
    </row>
    <row r="9" spans="1:14" s="446" customFormat="1" x14ac:dyDescent="0.2">
      <c r="A9" s="591" t="s">
        <v>195</v>
      </c>
      <c r="B9" s="592" t="s">
        <v>11</v>
      </c>
      <c r="C9" s="592" t="s">
        <v>11</v>
      </c>
      <c r="D9" s="592" t="s">
        <v>11</v>
      </c>
      <c r="E9" s="592" t="s">
        <v>11</v>
      </c>
      <c r="F9" s="592" t="s">
        <v>11</v>
      </c>
      <c r="G9" s="593">
        <v>1.01</v>
      </c>
      <c r="H9" s="592" t="s">
        <v>11</v>
      </c>
      <c r="I9" s="593"/>
      <c r="J9" s="592" t="s">
        <v>11</v>
      </c>
      <c r="K9" s="593"/>
      <c r="L9" s="592" t="s">
        <v>11</v>
      </c>
      <c r="M9" s="593"/>
      <c r="N9" s="592" t="s">
        <v>11</v>
      </c>
    </row>
    <row r="10" spans="1:14" s="446" customFormat="1" ht="30" x14ac:dyDescent="0.2">
      <c r="A10" s="4" t="s">
        <v>600</v>
      </c>
      <c r="B10" s="594"/>
      <c r="C10" s="594"/>
      <c r="D10" s="194">
        <f t="shared" ref="D10:D11" si="0">IF(B10=0,0,C10/B10)</f>
        <v>0</v>
      </c>
      <c r="E10" s="5"/>
      <c r="F10" s="194">
        <f t="shared" ref="F10:F11" si="1">IF(C10=0,0,E10/C10)</f>
        <v>0</v>
      </c>
      <c r="G10" s="5">
        <f>G6*G7</f>
        <v>0</v>
      </c>
      <c r="H10" s="194">
        <f t="shared" ref="H10:H11" si="2">IF(E10=0,0,G10/E10)</f>
        <v>0</v>
      </c>
      <c r="I10" s="5">
        <f>I6*I7</f>
        <v>0</v>
      </c>
      <c r="J10" s="194">
        <f t="shared" ref="J10:J11" si="3">IF(G10=0,0,I10/G10)</f>
        <v>0</v>
      </c>
      <c r="K10" s="5">
        <f>K6*K7</f>
        <v>0</v>
      </c>
      <c r="L10" s="194">
        <f t="shared" ref="L10:L11" si="4">IF(I10=0,0,K10/I10)</f>
        <v>0</v>
      </c>
      <c r="M10" s="5">
        <f>M6*M7</f>
        <v>0</v>
      </c>
      <c r="N10" s="194">
        <f t="shared" ref="N10:N11" si="5">IF(K10=0,0,M10/K10)</f>
        <v>0</v>
      </c>
    </row>
    <row r="11" spans="1:14" s="446" customFormat="1" x14ac:dyDescent="0.2">
      <c r="A11" s="4" t="s">
        <v>601</v>
      </c>
      <c r="B11" s="594"/>
      <c r="C11" s="594"/>
      <c r="D11" s="194">
        <f t="shared" si="0"/>
        <v>0</v>
      </c>
      <c r="E11" s="5"/>
      <c r="F11" s="194">
        <f t="shared" si="1"/>
        <v>0</v>
      </c>
      <c r="G11" s="5">
        <f>E11*G9</f>
        <v>0</v>
      </c>
      <c r="H11" s="194">
        <f t="shared" si="2"/>
        <v>0</v>
      </c>
      <c r="I11" s="5">
        <f>G11*I9</f>
        <v>0</v>
      </c>
      <c r="J11" s="194">
        <f t="shared" si="3"/>
        <v>0</v>
      </c>
      <c r="K11" s="5">
        <f>I11*K9</f>
        <v>0</v>
      </c>
      <c r="L11" s="194">
        <f t="shared" si="4"/>
        <v>0</v>
      </c>
      <c r="M11" s="5">
        <f>K11*M9</f>
        <v>0</v>
      </c>
      <c r="N11" s="194">
        <f t="shared" si="5"/>
        <v>0</v>
      </c>
    </row>
    <row r="12" spans="1:14" s="446" customFormat="1" ht="30" x14ac:dyDescent="0.2">
      <c r="A12" s="4" t="s">
        <v>5</v>
      </c>
      <c r="B12" s="595" t="s">
        <v>11</v>
      </c>
      <c r="C12" s="595" t="s">
        <v>11</v>
      </c>
      <c r="D12" s="595" t="s">
        <v>11</v>
      </c>
      <c r="E12" s="595" t="s">
        <v>11</v>
      </c>
      <c r="F12" s="595" t="s">
        <v>11</v>
      </c>
      <c r="G12" s="5">
        <f>(G10-G11)*G8</f>
        <v>0</v>
      </c>
      <c r="H12" s="595" t="s">
        <v>11</v>
      </c>
      <c r="I12" s="5">
        <f>(I10-I11)*I8</f>
        <v>0</v>
      </c>
      <c r="J12" s="595" t="s">
        <v>11</v>
      </c>
      <c r="K12" s="5">
        <f>(K10-K11)*K8</f>
        <v>0</v>
      </c>
      <c r="L12" s="595" t="s">
        <v>11</v>
      </c>
      <c r="M12" s="5">
        <f>(M10-M11)*M8</f>
        <v>0</v>
      </c>
      <c r="N12" s="595" t="s">
        <v>11</v>
      </c>
    </row>
    <row r="13" spans="1:14" s="446" customFormat="1" ht="28.5" x14ac:dyDescent="0.2">
      <c r="A13" s="6" t="s">
        <v>6</v>
      </c>
      <c r="B13" s="596" t="s">
        <v>11</v>
      </c>
      <c r="C13" s="596" t="s">
        <v>11</v>
      </c>
      <c r="D13" s="596" t="s">
        <v>11</v>
      </c>
      <c r="E13" s="596" t="s">
        <v>11</v>
      </c>
      <c r="F13" s="596" t="s">
        <v>11</v>
      </c>
      <c r="G13" s="597">
        <f>G17+G18+G19+G14+G15+G16</f>
        <v>0</v>
      </c>
      <c r="H13" s="596" t="s">
        <v>11</v>
      </c>
      <c r="I13" s="597">
        <f>I17+I18+I19+I14+I15+I16</f>
        <v>0</v>
      </c>
      <c r="J13" s="596" t="s">
        <v>11</v>
      </c>
      <c r="K13" s="597">
        <f>K17+K18+K19+K14+K15+K16</f>
        <v>0</v>
      </c>
      <c r="L13" s="596" t="s">
        <v>11</v>
      </c>
      <c r="M13" s="597">
        <f>M17+M18+M19+M14+M15+M16</f>
        <v>0</v>
      </c>
      <c r="N13" s="596" t="s">
        <v>11</v>
      </c>
    </row>
    <row r="14" spans="1:14" s="446" customFormat="1" ht="30" x14ac:dyDescent="0.2">
      <c r="A14" s="10" t="s">
        <v>8</v>
      </c>
      <c r="B14" s="595" t="s">
        <v>11</v>
      </c>
      <c r="C14" s="595" t="s">
        <v>11</v>
      </c>
      <c r="D14" s="595" t="s">
        <v>11</v>
      </c>
      <c r="E14" s="595" t="s">
        <v>11</v>
      </c>
      <c r="F14" s="595" t="s">
        <v>11</v>
      </c>
      <c r="G14" s="598"/>
      <c r="H14" s="595" t="s">
        <v>11</v>
      </c>
      <c r="I14" s="598"/>
      <c r="J14" s="595" t="s">
        <v>11</v>
      </c>
      <c r="K14" s="598"/>
      <c r="L14" s="595" t="s">
        <v>11</v>
      </c>
      <c r="M14" s="598"/>
      <c r="N14" s="595" t="s">
        <v>11</v>
      </c>
    </row>
    <row r="15" spans="1:14" s="446" customFormat="1" ht="30" x14ac:dyDescent="0.2">
      <c r="A15" s="10" t="s">
        <v>9</v>
      </c>
      <c r="B15" s="595" t="s">
        <v>11</v>
      </c>
      <c r="C15" s="595" t="s">
        <v>11</v>
      </c>
      <c r="D15" s="595" t="s">
        <v>11</v>
      </c>
      <c r="E15" s="595" t="s">
        <v>11</v>
      </c>
      <c r="F15" s="595" t="s">
        <v>11</v>
      </c>
      <c r="G15" s="598"/>
      <c r="H15" s="595" t="s">
        <v>11</v>
      </c>
      <c r="I15" s="598"/>
      <c r="J15" s="595" t="s">
        <v>11</v>
      </c>
      <c r="K15" s="598"/>
      <c r="L15" s="595" t="s">
        <v>11</v>
      </c>
      <c r="M15" s="598"/>
      <c r="N15" s="595" t="s">
        <v>11</v>
      </c>
    </row>
    <row r="16" spans="1:14" s="446" customFormat="1" x14ac:dyDescent="0.2">
      <c r="A16" s="10" t="s">
        <v>7</v>
      </c>
      <c r="B16" s="595" t="s">
        <v>11</v>
      </c>
      <c r="C16" s="595" t="s">
        <v>11</v>
      </c>
      <c r="D16" s="595" t="s">
        <v>11</v>
      </c>
      <c r="E16" s="595" t="s">
        <v>11</v>
      </c>
      <c r="F16" s="595" t="s">
        <v>11</v>
      </c>
      <c r="G16" s="598"/>
      <c r="H16" s="595" t="s">
        <v>11</v>
      </c>
      <c r="I16" s="598"/>
      <c r="J16" s="595" t="s">
        <v>11</v>
      </c>
      <c r="K16" s="598"/>
      <c r="L16" s="595" t="s">
        <v>11</v>
      </c>
      <c r="M16" s="598"/>
      <c r="N16" s="595" t="s">
        <v>11</v>
      </c>
    </row>
    <row r="17" spans="1:14" s="446" customFormat="1" ht="30" x14ac:dyDescent="0.2">
      <c r="A17" s="10" t="s">
        <v>180</v>
      </c>
      <c r="B17" s="595" t="s">
        <v>11</v>
      </c>
      <c r="C17" s="595" t="s">
        <v>11</v>
      </c>
      <c r="D17" s="595" t="s">
        <v>11</v>
      </c>
      <c r="E17" s="595" t="s">
        <v>11</v>
      </c>
      <c r="F17" s="595" t="s">
        <v>11</v>
      </c>
      <c r="G17" s="598"/>
      <c r="H17" s="595" t="s">
        <v>11</v>
      </c>
      <c r="I17" s="598"/>
      <c r="J17" s="595" t="s">
        <v>11</v>
      </c>
      <c r="K17" s="598"/>
      <c r="L17" s="595" t="s">
        <v>11</v>
      </c>
      <c r="M17" s="598"/>
      <c r="N17" s="595" t="s">
        <v>11</v>
      </c>
    </row>
    <row r="18" spans="1:14" s="446" customFormat="1" x14ac:dyDescent="0.2">
      <c r="A18" s="10" t="s">
        <v>78</v>
      </c>
      <c r="B18" s="595" t="s">
        <v>11</v>
      </c>
      <c r="C18" s="595" t="s">
        <v>11</v>
      </c>
      <c r="D18" s="595" t="s">
        <v>11</v>
      </c>
      <c r="E18" s="595" t="s">
        <v>11</v>
      </c>
      <c r="F18" s="595" t="s">
        <v>11</v>
      </c>
      <c r="G18" s="598"/>
      <c r="H18" s="595" t="s">
        <v>11</v>
      </c>
      <c r="I18" s="598"/>
      <c r="J18" s="595" t="s">
        <v>11</v>
      </c>
      <c r="K18" s="598"/>
      <c r="L18" s="595" t="s">
        <v>11</v>
      </c>
      <c r="M18" s="598"/>
      <c r="N18" s="595" t="s">
        <v>11</v>
      </c>
    </row>
    <row r="19" spans="1:14" s="446" customFormat="1" ht="30" x14ac:dyDescent="0.2">
      <c r="A19" s="10" t="s">
        <v>181</v>
      </c>
      <c r="B19" s="595" t="s">
        <v>11</v>
      </c>
      <c r="C19" s="595" t="s">
        <v>11</v>
      </c>
      <c r="D19" s="595" t="s">
        <v>11</v>
      </c>
      <c r="E19" s="595" t="s">
        <v>11</v>
      </c>
      <c r="F19" s="595" t="s">
        <v>11</v>
      </c>
      <c r="G19" s="598"/>
      <c r="H19" s="595" t="s">
        <v>11</v>
      </c>
      <c r="I19" s="598"/>
      <c r="J19" s="595" t="s">
        <v>11</v>
      </c>
      <c r="K19" s="598"/>
      <c r="L19" s="595" t="s">
        <v>11</v>
      </c>
      <c r="M19" s="598"/>
      <c r="N19" s="595" t="s">
        <v>11</v>
      </c>
    </row>
    <row r="20" spans="1:14" s="446" customFormat="1" x14ac:dyDescent="0.2">
      <c r="A20" s="4" t="s">
        <v>602</v>
      </c>
      <c r="B20" s="594"/>
      <c r="C20" s="594"/>
      <c r="D20" s="194">
        <f>IF(B20=0,0,C20/B20)</f>
        <v>0</v>
      </c>
      <c r="E20" s="5"/>
      <c r="F20" s="194">
        <f>IF(C20=0,0,E20/C20)</f>
        <v>0</v>
      </c>
      <c r="G20" s="598" t="s">
        <v>11</v>
      </c>
      <c r="H20" s="595" t="s">
        <v>11</v>
      </c>
      <c r="I20" s="598" t="s">
        <v>11</v>
      </c>
      <c r="J20" s="595" t="s">
        <v>11</v>
      </c>
      <c r="K20" s="598" t="s">
        <v>11</v>
      </c>
      <c r="L20" s="595" t="s">
        <v>11</v>
      </c>
      <c r="M20" s="598" t="s">
        <v>11</v>
      </c>
      <c r="N20" s="595" t="s">
        <v>11</v>
      </c>
    </row>
    <row r="21" spans="1:14" s="446" customFormat="1" x14ac:dyDescent="0.2">
      <c r="A21" s="599" t="s">
        <v>18</v>
      </c>
      <c r="B21" s="600"/>
      <c r="C21" s="600"/>
      <c r="D21" s="213">
        <f>IF(B21=0,0,C21/B21)</f>
        <v>0</v>
      </c>
      <c r="E21" s="600"/>
      <c r="F21" s="213">
        <f>IF(C21=0,0,E21/C21)</f>
        <v>0</v>
      </c>
      <c r="G21" s="601">
        <f>ROUND(G12+G13,0)</f>
        <v>0</v>
      </c>
      <c r="H21" s="213">
        <f>IF(E21=0,0,G21/E21)</f>
        <v>0</v>
      </c>
      <c r="I21" s="601">
        <f>ROUND(I12+I13,0)</f>
        <v>0</v>
      </c>
      <c r="J21" s="213">
        <f>IF(G21=0,0,I21/G21)</f>
        <v>0</v>
      </c>
      <c r="K21" s="601">
        <f>ROUND(K12+K13,0)</f>
        <v>0</v>
      </c>
      <c r="L21" s="213">
        <f>IF(I21=0,0,K21/I21)</f>
        <v>0</v>
      </c>
      <c r="M21" s="601">
        <f>ROUND(M12+M13,0)</f>
        <v>0</v>
      </c>
      <c r="N21" s="213">
        <f>IF(K21=0,0,M21/K21)</f>
        <v>0</v>
      </c>
    </row>
  </sheetData>
  <mergeCells count="3">
    <mergeCell ref="A1:N1"/>
    <mergeCell ref="M2:N2"/>
    <mergeCell ref="A3:N3"/>
  </mergeCells>
  <printOptions horizontalCentered="1"/>
  <pageMargins left="0" right="0" top="0.31496062992125984" bottom="0" header="0" footer="0"/>
  <pageSetup paperSize="9" scale="69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zoomScale="80" zoomScaleNormal="80" workbookViewId="0">
      <selection activeCell="A2" sqref="A2"/>
    </sheetView>
  </sheetViews>
  <sheetFormatPr defaultColWidth="10.140625" defaultRowHeight="14.45" customHeight="1" x14ac:dyDescent="0.2"/>
  <cols>
    <col min="1" max="1" width="48.28515625" style="314" customWidth="1"/>
    <col min="2" max="2" width="16.28515625" style="314" customWidth="1"/>
    <col min="3" max="3" width="17" style="314" customWidth="1"/>
    <col min="4" max="4" width="17.85546875" style="314" customWidth="1"/>
    <col min="5" max="5" width="11.7109375" style="314" customWidth="1"/>
    <col min="6" max="6" width="15.85546875" style="314" customWidth="1"/>
    <col min="7" max="7" width="12.140625" style="314" customWidth="1"/>
    <col min="8" max="8" width="17.7109375" style="314" customWidth="1"/>
    <col min="9" max="9" width="12.140625" style="314" customWidth="1"/>
    <col min="10" max="10" width="20" style="314" customWidth="1"/>
    <col min="11" max="11" width="12" style="314" customWidth="1"/>
    <col min="12" max="12" width="20.28515625" style="314" customWidth="1"/>
    <col min="13" max="13" width="11.7109375" style="314" customWidth="1"/>
    <col min="14" max="16384" width="10.140625" style="314"/>
  </cols>
  <sheetData>
    <row r="1" spans="1:14" ht="15.75" x14ac:dyDescent="0.2">
      <c r="A1" s="627">
        <v>110</v>
      </c>
      <c r="B1" s="627"/>
      <c r="C1" s="627"/>
      <c r="D1" s="627"/>
      <c r="E1" s="627"/>
      <c r="F1" s="627"/>
      <c r="G1" s="627"/>
      <c r="H1" s="627"/>
      <c r="I1" s="627"/>
      <c r="J1" s="627"/>
      <c r="K1" s="627"/>
      <c r="L1" s="627"/>
      <c r="M1" s="627"/>
      <c r="N1" s="313"/>
    </row>
    <row r="2" spans="1:14" ht="39" customHeight="1" x14ac:dyDescent="0.2">
      <c r="A2" s="315"/>
      <c r="B2" s="315"/>
      <c r="C2" s="315"/>
      <c r="D2" s="315"/>
      <c r="E2" s="315"/>
      <c r="F2" s="315"/>
      <c r="G2" s="315"/>
      <c r="H2" s="315"/>
      <c r="L2" s="628" t="s">
        <v>212</v>
      </c>
      <c r="M2" s="628"/>
      <c r="N2" s="316"/>
    </row>
    <row r="3" spans="1:14" ht="33" customHeight="1" x14ac:dyDescent="0.2">
      <c r="A3" s="317" t="s">
        <v>213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8"/>
    </row>
    <row r="4" spans="1:14" ht="18" customHeight="1" x14ac:dyDescent="0.2">
      <c r="A4" s="319"/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20" t="s">
        <v>214</v>
      </c>
    </row>
    <row r="5" spans="1:14" ht="25.5" customHeight="1" x14ac:dyDescent="0.2">
      <c r="A5" s="626" t="s">
        <v>215</v>
      </c>
      <c r="B5" s="629" t="s">
        <v>216</v>
      </c>
      <c r="C5" s="631" t="s">
        <v>217</v>
      </c>
      <c r="D5" s="631"/>
      <c r="E5" s="631"/>
      <c r="F5" s="626" t="s">
        <v>27</v>
      </c>
      <c r="G5" s="626" t="s">
        <v>218</v>
      </c>
      <c r="H5" s="626" t="s">
        <v>28</v>
      </c>
      <c r="I5" s="626" t="s">
        <v>218</v>
      </c>
      <c r="J5" s="626" t="s">
        <v>29</v>
      </c>
      <c r="K5" s="626" t="s">
        <v>218</v>
      </c>
      <c r="L5" s="626" t="s">
        <v>30</v>
      </c>
      <c r="M5" s="626" t="s">
        <v>218</v>
      </c>
    </row>
    <row r="6" spans="1:14" ht="37.5" x14ac:dyDescent="0.2">
      <c r="A6" s="626"/>
      <c r="B6" s="630"/>
      <c r="C6" s="321" t="s">
        <v>219</v>
      </c>
      <c r="D6" s="321" t="s">
        <v>220</v>
      </c>
      <c r="E6" s="321" t="s">
        <v>218</v>
      </c>
      <c r="F6" s="626"/>
      <c r="G6" s="626"/>
      <c r="H6" s="626"/>
      <c r="I6" s="626"/>
      <c r="J6" s="626"/>
      <c r="K6" s="626"/>
      <c r="L6" s="626"/>
      <c r="M6" s="626"/>
    </row>
    <row r="7" spans="1:14" ht="39.950000000000003" customHeight="1" x14ac:dyDescent="0.2">
      <c r="A7" s="322" t="s">
        <v>221</v>
      </c>
      <c r="B7" s="323" t="s">
        <v>222</v>
      </c>
      <c r="C7" s="324"/>
      <c r="D7" s="324"/>
      <c r="E7" s="325">
        <f>IF(C7=0,0,D7/C7)</f>
        <v>0</v>
      </c>
      <c r="F7" s="324"/>
      <c r="G7" s="325">
        <f>IF(D7=0,0,F7/D7)</f>
        <v>0</v>
      </c>
      <c r="H7" s="324"/>
      <c r="I7" s="325">
        <f>IF(F7=0,0,H7/F7)</f>
        <v>0</v>
      </c>
      <c r="J7" s="324"/>
      <c r="K7" s="325">
        <f>IF(H7=0,0,J7/H7)</f>
        <v>0</v>
      </c>
      <c r="L7" s="324"/>
      <c r="M7" s="325">
        <f>IF(J7=0,0,L7/J7)</f>
        <v>0</v>
      </c>
    </row>
    <row r="8" spans="1:14" ht="39.950000000000003" customHeight="1" x14ac:dyDescent="0.2">
      <c r="A8" s="322" t="s">
        <v>223</v>
      </c>
      <c r="B8" s="323"/>
      <c r="C8" s="326">
        <f>IF(C7=0,0,C9/C7*100)</f>
        <v>0</v>
      </c>
      <c r="D8" s="326">
        <f>IF(D7=0,0,D9/D7*100)</f>
        <v>0</v>
      </c>
      <c r="E8" s="327" t="s">
        <v>11</v>
      </c>
      <c r="F8" s="326">
        <f>IF(F7=0,0,F9/F7*100)</f>
        <v>0</v>
      </c>
      <c r="G8" s="327" t="s">
        <v>11</v>
      </c>
      <c r="H8" s="326">
        <f>IF(H7=0,0,H9/H7*100)</f>
        <v>0</v>
      </c>
      <c r="I8" s="327" t="s">
        <v>11</v>
      </c>
      <c r="J8" s="326">
        <f>IF(J7=0,0,J9/J7*100)</f>
        <v>0</v>
      </c>
      <c r="K8" s="327" t="s">
        <v>11</v>
      </c>
      <c r="L8" s="326">
        <f>IF(L7=0,0,L9/L7*100)</f>
        <v>0</v>
      </c>
      <c r="M8" s="327" t="s">
        <v>11</v>
      </c>
    </row>
    <row r="9" spans="1:14" ht="39.950000000000003" customHeight="1" x14ac:dyDescent="0.2">
      <c r="A9" s="322" t="s">
        <v>224</v>
      </c>
      <c r="B9" s="323" t="s">
        <v>225</v>
      </c>
      <c r="C9" s="328"/>
      <c r="D9" s="328"/>
      <c r="E9" s="325">
        <f>IF(C9=0,0,D9/C9)</f>
        <v>0</v>
      </c>
      <c r="F9" s="328"/>
      <c r="G9" s="325">
        <f>IF(D9=0,0,F9/D9)</f>
        <v>0</v>
      </c>
      <c r="H9" s="328"/>
      <c r="I9" s="325">
        <f>IF(F9=0,0,H9/F9)</f>
        <v>0</v>
      </c>
      <c r="J9" s="328"/>
      <c r="K9" s="325">
        <f>IF(H9=0,0,J9/H9)</f>
        <v>0</v>
      </c>
      <c r="L9" s="328"/>
      <c r="M9" s="325">
        <f>IF(J9=0,0,L9/J9)</f>
        <v>0</v>
      </c>
    </row>
    <row r="10" spans="1:14" ht="30.75" customHeight="1" x14ac:dyDescent="0.2">
      <c r="A10" s="322" t="s">
        <v>226</v>
      </c>
      <c r="B10" s="323" t="s">
        <v>227</v>
      </c>
      <c r="C10" s="328"/>
      <c r="D10" s="328"/>
      <c r="E10" s="327" t="s">
        <v>11</v>
      </c>
      <c r="F10" s="328"/>
      <c r="G10" s="327" t="s">
        <v>11</v>
      </c>
      <c r="H10" s="329">
        <v>0.2</v>
      </c>
      <c r="I10" s="327" t="s">
        <v>11</v>
      </c>
      <c r="J10" s="329">
        <v>0.4</v>
      </c>
      <c r="K10" s="327" t="s">
        <v>11</v>
      </c>
      <c r="L10" s="329">
        <v>0.6</v>
      </c>
      <c r="M10" s="327" t="s">
        <v>11</v>
      </c>
    </row>
    <row r="11" spans="1:14" ht="39.950000000000003" customHeight="1" x14ac:dyDescent="0.2">
      <c r="A11" s="322" t="s">
        <v>228</v>
      </c>
      <c r="B11" s="323"/>
      <c r="C11" s="330"/>
      <c r="D11" s="330"/>
      <c r="E11" s="325">
        <f>IF(C11=0,0,D11/C11)</f>
        <v>0</v>
      </c>
      <c r="F11" s="330"/>
      <c r="G11" s="325">
        <f>IF(D11=0,0,F11/D11)</f>
        <v>0</v>
      </c>
      <c r="H11" s="328">
        <f>H9*H10</f>
        <v>0</v>
      </c>
      <c r="I11" s="325">
        <f>IF(F11=0,0,H11/F11)</f>
        <v>0</v>
      </c>
      <c r="J11" s="328">
        <f>J9*J10</f>
        <v>0</v>
      </c>
      <c r="K11" s="325">
        <f>IF(H11=0,0,J11/H11)</f>
        <v>0</v>
      </c>
      <c r="L11" s="328">
        <f>L9*L10</f>
        <v>0</v>
      </c>
      <c r="M11" s="325">
        <f>IF(J11=0,0,L11/J11)</f>
        <v>0</v>
      </c>
    </row>
    <row r="12" spans="1:14" ht="24.95" customHeight="1" x14ac:dyDescent="0.2">
      <c r="A12" s="322" t="s">
        <v>229</v>
      </c>
      <c r="B12" s="323"/>
      <c r="C12" s="331"/>
      <c r="D12" s="331"/>
      <c r="E12" s="327" t="s">
        <v>11</v>
      </c>
      <c r="F12" s="331"/>
      <c r="G12" s="327" t="s">
        <v>11</v>
      </c>
      <c r="H12" s="332"/>
      <c r="I12" s="327" t="s">
        <v>11</v>
      </c>
      <c r="J12" s="332"/>
      <c r="K12" s="327" t="s">
        <v>11</v>
      </c>
      <c r="L12" s="332"/>
      <c r="M12" s="327" t="s">
        <v>11</v>
      </c>
    </row>
    <row r="13" spans="1:14" ht="24.95" customHeight="1" x14ac:dyDescent="0.2">
      <c r="A13" s="333" t="s">
        <v>230</v>
      </c>
      <c r="B13" s="334"/>
      <c r="C13" s="328">
        <f>C14+C15</f>
        <v>0</v>
      </c>
      <c r="D13" s="328">
        <f>D14+D15</f>
        <v>0</v>
      </c>
      <c r="E13" s="327" t="s">
        <v>11</v>
      </c>
      <c r="F13" s="328">
        <f>F14+F15</f>
        <v>0</v>
      </c>
      <c r="G13" s="327" t="s">
        <v>11</v>
      </c>
      <c r="H13" s="328">
        <f>H14+H15</f>
        <v>0</v>
      </c>
      <c r="I13" s="327" t="s">
        <v>11</v>
      </c>
      <c r="J13" s="328">
        <f>J14+J15</f>
        <v>0</v>
      </c>
      <c r="K13" s="327" t="s">
        <v>11</v>
      </c>
      <c r="L13" s="328">
        <f>L14+L15</f>
        <v>0</v>
      </c>
      <c r="M13" s="327" t="s">
        <v>11</v>
      </c>
    </row>
    <row r="14" spans="1:14" ht="24.95" customHeight="1" x14ac:dyDescent="0.2">
      <c r="A14" s="335" t="s">
        <v>231</v>
      </c>
      <c r="B14" s="334"/>
      <c r="C14" s="328"/>
      <c r="D14" s="328"/>
      <c r="E14" s="327" t="s">
        <v>11</v>
      </c>
      <c r="F14" s="328"/>
      <c r="G14" s="327" t="s">
        <v>11</v>
      </c>
      <c r="H14" s="328"/>
      <c r="I14" s="327" t="s">
        <v>11</v>
      </c>
      <c r="J14" s="328"/>
      <c r="K14" s="327" t="s">
        <v>11</v>
      </c>
      <c r="L14" s="336"/>
      <c r="M14" s="327" t="s">
        <v>11</v>
      </c>
    </row>
    <row r="15" spans="1:14" ht="24.95" customHeight="1" x14ac:dyDescent="0.2">
      <c r="A15" s="335" t="s">
        <v>79</v>
      </c>
      <c r="B15" s="334"/>
      <c r="C15" s="328"/>
      <c r="D15" s="328"/>
      <c r="E15" s="327" t="s">
        <v>11</v>
      </c>
      <c r="F15" s="328"/>
      <c r="G15" s="327" t="s">
        <v>11</v>
      </c>
      <c r="H15" s="328"/>
      <c r="I15" s="327" t="s">
        <v>11</v>
      </c>
      <c r="J15" s="328"/>
      <c r="K15" s="327" t="s">
        <v>11</v>
      </c>
      <c r="L15" s="336"/>
      <c r="M15" s="327" t="s">
        <v>11</v>
      </c>
    </row>
    <row r="16" spans="1:14" ht="31.5" customHeight="1" x14ac:dyDescent="0.2">
      <c r="A16" s="322" t="s">
        <v>232</v>
      </c>
      <c r="B16" s="323" t="s">
        <v>233</v>
      </c>
      <c r="C16" s="330"/>
      <c r="D16" s="330"/>
      <c r="E16" s="327" t="s">
        <v>11</v>
      </c>
      <c r="F16" s="327" t="s">
        <v>11</v>
      </c>
      <c r="G16" s="327" t="s">
        <v>11</v>
      </c>
      <c r="H16" s="327" t="s">
        <v>11</v>
      </c>
      <c r="I16" s="327" t="s">
        <v>11</v>
      </c>
      <c r="J16" s="327" t="s">
        <v>11</v>
      </c>
      <c r="K16" s="327" t="s">
        <v>11</v>
      </c>
      <c r="L16" s="327" t="s">
        <v>11</v>
      </c>
      <c r="M16" s="327" t="s">
        <v>11</v>
      </c>
    </row>
    <row r="17" spans="1:13" s="342" customFormat="1" ht="30" customHeight="1" x14ac:dyDescent="0.2">
      <c r="A17" s="337" t="s">
        <v>234</v>
      </c>
      <c r="B17" s="338"/>
      <c r="C17" s="339"/>
      <c r="D17" s="339"/>
      <c r="E17" s="340">
        <f>IF(C17=0,0,D17/C17)</f>
        <v>0</v>
      </c>
      <c r="F17" s="339"/>
      <c r="G17" s="340">
        <f>IF(D17=0,0,F17/D17)</f>
        <v>0</v>
      </c>
      <c r="H17" s="341">
        <f>ROUND(H11*H12+H13,0)</f>
        <v>0</v>
      </c>
      <c r="I17" s="340">
        <f>IF(F17=0,0,H17/F17)</f>
        <v>0</v>
      </c>
      <c r="J17" s="341">
        <f>ROUND(J11*J12+J13,0)</f>
        <v>0</v>
      </c>
      <c r="K17" s="340">
        <f>IF(H17=0,0,J17/H17)</f>
        <v>0</v>
      </c>
      <c r="L17" s="341">
        <f>ROUND(L11*L12+L13,0)</f>
        <v>0</v>
      </c>
      <c r="M17" s="340">
        <f>IF(J17=0,0,L17/J17)</f>
        <v>0</v>
      </c>
    </row>
  </sheetData>
  <mergeCells count="13">
    <mergeCell ref="K5:K6"/>
    <mergeCell ref="L5:L6"/>
    <mergeCell ref="M5:M6"/>
    <mergeCell ref="A1:M1"/>
    <mergeCell ref="L2:M2"/>
    <mergeCell ref="A5:A6"/>
    <mergeCell ref="B5:B6"/>
    <mergeCell ref="C5:E5"/>
    <mergeCell ref="F5:F6"/>
    <mergeCell ref="G5:G6"/>
    <mergeCell ref="H5:H6"/>
    <mergeCell ref="I5:I6"/>
    <mergeCell ref="J5:J6"/>
  </mergeCells>
  <printOptions horizontalCentered="1"/>
  <pageMargins left="0" right="0" top="0.74803149606299213" bottom="0" header="0" footer="0"/>
  <pageSetup paperSize="9" scale="63" orientation="landscape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view="pageBreakPreview" zoomScale="80" zoomScaleNormal="85" zoomScaleSheetLayoutView="80" workbookViewId="0">
      <selection activeCell="A2" sqref="A2"/>
    </sheetView>
  </sheetViews>
  <sheetFormatPr defaultColWidth="9.140625" defaultRowHeight="15" x14ac:dyDescent="0.2"/>
  <cols>
    <col min="1" max="1" width="51" style="343" customWidth="1"/>
    <col min="2" max="2" width="15.28515625" style="343" customWidth="1"/>
    <col min="3" max="3" width="17" style="343" customWidth="1"/>
    <col min="4" max="4" width="17.85546875" style="343" customWidth="1"/>
    <col min="5" max="5" width="11.7109375" style="343" customWidth="1"/>
    <col min="6" max="6" width="15.85546875" style="343" customWidth="1"/>
    <col min="7" max="7" width="12.140625" style="343" customWidth="1"/>
    <col min="8" max="8" width="17.7109375" style="343" customWidth="1"/>
    <col min="9" max="9" width="12.140625" style="343" customWidth="1"/>
    <col min="10" max="10" width="20" style="343" customWidth="1"/>
    <col min="11" max="11" width="12" style="343" customWidth="1"/>
    <col min="12" max="12" width="20.28515625" style="343" customWidth="1"/>
    <col min="13" max="13" width="11.7109375" style="343" customWidth="1"/>
    <col min="14" max="16384" width="9.140625" style="343"/>
  </cols>
  <sheetData>
    <row r="1" spans="1:14" ht="15.75" x14ac:dyDescent="0.2">
      <c r="A1" s="632">
        <v>111</v>
      </c>
      <c r="B1" s="632"/>
      <c r="C1" s="632"/>
      <c r="D1" s="632"/>
      <c r="E1" s="632"/>
      <c r="F1" s="632"/>
      <c r="G1" s="632"/>
      <c r="H1" s="632"/>
      <c r="I1" s="632"/>
      <c r="J1" s="632"/>
      <c r="K1" s="632"/>
      <c r="L1" s="632"/>
      <c r="M1" s="632"/>
    </row>
    <row r="2" spans="1:14" ht="44.25" customHeight="1" x14ac:dyDescent="0.2">
      <c r="K2" s="633" t="s">
        <v>235</v>
      </c>
      <c r="L2" s="633"/>
      <c r="M2" s="633"/>
    </row>
    <row r="3" spans="1:14" ht="25.5" customHeight="1" x14ac:dyDescent="0.2">
      <c r="A3" s="344" t="s">
        <v>236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</row>
    <row r="4" spans="1:14" ht="18.75" x14ac:dyDescent="0.2">
      <c r="A4" s="345"/>
      <c r="B4" s="345"/>
      <c r="C4" s="345"/>
      <c r="D4" s="345"/>
      <c r="E4" s="345"/>
      <c r="F4" s="345"/>
      <c r="G4" s="345"/>
      <c r="H4" s="345"/>
      <c r="I4" s="346"/>
      <c r="J4" s="634"/>
      <c r="K4" s="634"/>
      <c r="L4" s="635" t="s">
        <v>214</v>
      </c>
      <c r="M4" s="635"/>
    </row>
    <row r="5" spans="1:14" ht="39" customHeight="1" x14ac:dyDescent="0.2">
      <c r="A5" s="636" t="s">
        <v>215</v>
      </c>
      <c r="B5" s="637" t="s">
        <v>216</v>
      </c>
      <c r="C5" s="639" t="s">
        <v>217</v>
      </c>
      <c r="D5" s="639"/>
      <c r="E5" s="639"/>
      <c r="F5" s="636" t="s">
        <v>27</v>
      </c>
      <c r="G5" s="636" t="s">
        <v>218</v>
      </c>
      <c r="H5" s="636" t="s">
        <v>28</v>
      </c>
      <c r="I5" s="636" t="s">
        <v>218</v>
      </c>
      <c r="J5" s="636" t="s">
        <v>29</v>
      </c>
      <c r="K5" s="636" t="s">
        <v>218</v>
      </c>
      <c r="L5" s="636" t="s">
        <v>30</v>
      </c>
      <c r="M5" s="636" t="s">
        <v>218</v>
      </c>
    </row>
    <row r="6" spans="1:14" ht="37.5" x14ac:dyDescent="0.2">
      <c r="A6" s="636"/>
      <c r="B6" s="638"/>
      <c r="C6" s="347" t="s">
        <v>219</v>
      </c>
      <c r="D6" s="347" t="s">
        <v>220</v>
      </c>
      <c r="E6" s="347" t="s">
        <v>218</v>
      </c>
      <c r="F6" s="636"/>
      <c r="G6" s="636"/>
      <c r="H6" s="636"/>
      <c r="I6" s="636"/>
      <c r="J6" s="636"/>
      <c r="K6" s="636"/>
      <c r="L6" s="636"/>
      <c r="M6" s="636"/>
    </row>
    <row r="7" spans="1:14" ht="37.5" x14ac:dyDescent="0.2">
      <c r="A7" s="348" t="s">
        <v>237</v>
      </c>
      <c r="B7" s="349" t="s">
        <v>238</v>
      </c>
      <c r="C7" s="350"/>
      <c r="D7" s="350"/>
      <c r="E7" s="351">
        <f>IF(C7=0,0,D7/C7)</f>
        <v>0</v>
      </c>
      <c r="F7" s="352"/>
      <c r="G7" s="351">
        <f>IF(D7=0,0,F7/D7)</f>
        <v>0</v>
      </c>
      <c r="H7" s="352"/>
      <c r="I7" s="351">
        <f>IF(F7=0,0,H7/F7)</f>
        <v>0</v>
      </c>
      <c r="J7" s="352"/>
      <c r="K7" s="351">
        <f>IF(H7=0,0,J7/H7)</f>
        <v>0</v>
      </c>
      <c r="L7" s="352"/>
      <c r="M7" s="351">
        <f>IF(J7=0,0,L7/J7)</f>
        <v>0</v>
      </c>
    </row>
    <row r="8" spans="1:14" ht="37.5" x14ac:dyDescent="0.2">
      <c r="A8" s="353" t="s">
        <v>239</v>
      </c>
      <c r="B8" s="354" t="s">
        <v>240</v>
      </c>
      <c r="C8" s="350"/>
      <c r="D8" s="350"/>
      <c r="E8" s="351">
        <f>IF(C8=0,0,D8/C8)</f>
        <v>0</v>
      </c>
      <c r="F8" s="352"/>
      <c r="G8" s="351">
        <f>IF(D8=0,0,F8/D8)</f>
        <v>0</v>
      </c>
      <c r="H8" s="352"/>
      <c r="I8" s="351">
        <f>IF(F8=0,0,H8/F8)</f>
        <v>0</v>
      </c>
      <c r="J8" s="352"/>
      <c r="K8" s="351">
        <f>IF(H8=0,0,J8/H8)</f>
        <v>0</v>
      </c>
      <c r="L8" s="352"/>
      <c r="M8" s="351">
        <f>IF(J8=0,0,L8/J8)</f>
        <v>0</v>
      </c>
      <c r="N8" s="355"/>
    </row>
    <row r="9" spans="1:14" ht="56.25" x14ac:dyDescent="0.2">
      <c r="A9" s="353" t="s">
        <v>241</v>
      </c>
      <c r="B9" s="354"/>
      <c r="C9" s="356">
        <f>IF(C7=0,0,C11/C7*100)</f>
        <v>0</v>
      </c>
      <c r="D9" s="356">
        <f>IF(D7=0,0,D11/D7*100)</f>
        <v>0</v>
      </c>
      <c r="E9" s="357" t="s">
        <v>11</v>
      </c>
      <c r="F9" s="358">
        <f>AVERAGE(C9,D9)</f>
        <v>0</v>
      </c>
      <c r="G9" s="357" t="s">
        <v>11</v>
      </c>
      <c r="H9" s="358">
        <f>F9</f>
        <v>0</v>
      </c>
      <c r="I9" s="357" t="s">
        <v>11</v>
      </c>
      <c r="J9" s="358">
        <f>H9</f>
        <v>0</v>
      </c>
      <c r="K9" s="357" t="s">
        <v>11</v>
      </c>
      <c r="L9" s="358">
        <f>J9</f>
        <v>0</v>
      </c>
      <c r="M9" s="357" t="s">
        <v>11</v>
      </c>
      <c r="N9" s="355"/>
    </row>
    <row r="10" spans="1:14" ht="56.25" x14ac:dyDescent="0.2">
      <c r="A10" s="353" t="s">
        <v>242</v>
      </c>
      <c r="B10" s="354"/>
      <c r="C10" s="359">
        <f>IF(C8=0,0,C12/C8*100)</f>
        <v>0</v>
      </c>
      <c r="D10" s="359">
        <f>IF(D8=0,0,D12/D8*100)</f>
        <v>0</v>
      </c>
      <c r="E10" s="357" t="s">
        <v>11</v>
      </c>
      <c r="F10" s="359">
        <f>AVERAGE(C10,D10)</f>
        <v>0</v>
      </c>
      <c r="G10" s="357" t="s">
        <v>11</v>
      </c>
      <c r="H10" s="359">
        <f>F10</f>
        <v>0</v>
      </c>
      <c r="I10" s="357" t="s">
        <v>11</v>
      </c>
      <c r="J10" s="359">
        <f>H10</f>
        <v>0</v>
      </c>
      <c r="K10" s="357" t="s">
        <v>11</v>
      </c>
      <c r="L10" s="359">
        <f>J10</f>
        <v>0</v>
      </c>
      <c r="M10" s="357" t="s">
        <v>11</v>
      </c>
      <c r="N10" s="355"/>
    </row>
    <row r="11" spans="1:14" s="362" customFormat="1" ht="57.75" x14ac:dyDescent="0.2">
      <c r="A11" s="353" t="s">
        <v>243</v>
      </c>
      <c r="B11" s="354" t="s">
        <v>244</v>
      </c>
      <c r="C11" s="360"/>
      <c r="D11" s="360"/>
      <c r="E11" s="351">
        <f t="shared" ref="E11:E12" si="0">IF(C11=0,0,D11/C11)</f>
        <v>0</v>
      </c>
      <c r="F11" s="361">
        <f>F7*F9/100</f>
        <v>0</v>
      </c>
      <c r="G11" s="351">
        <f t="shared" ref="G11:M21" si="1">IF(D11=0,0,F11/D11)</f>
        <v>0</v>
      </c>
      <c r="H11" s="361">
        <f>H7*H9/100</f>
        <v>0</v>
      </c>
      <c r="I11" s="351">
        <f t="shared" si="1"/>
        <v>0</v>
      </c>
      <c r="J11" s="361">
        <f>J7*J9/100</f>
        <v>0</v>
      </c>
      <c r="K11" s="351">
        <f t="shared" si="1"/>
        <v>0</v>
      </c>
      <c r="L11" s="361">
        <f>L7*L9/100</f>
        <v>0</v>
      </c>
      <c r="M11" s="351">
        <f t="shared" si="1"/>
        <v>0</v>
      </c>
      <c r="N11" s="355"/>
    </row>
    <row r="12" spans="1:14" s="362" customFormat="1" ht="56.25" x14ac:dyDescent="0.2">
      <c r="A12" s="353" t="s">
        <v>245</v>
      </c>
      <c r="B12" s="354" t="s">
        <v>246</v>
      </c>
      <c r="C12" s="350"/>
      <c r="D12" s="350"/>
      <c r="E12" s="351">
        <f t="shared" si="0"/>
        <v>0</v>
      </c>
      <c r="F12" s="352">
        <f>F8*F10/100</f>
        <v>0</v>
      </c>
      <c r="G12" s="351">
        <f t="shared" si="1"/>
        <v>0</v>
      </c>
      <c r="H12" s="352">
        <f>H8*H10/100</f>
        <v>0</v>
      </c>
      <c r="I12" s="351">
        <f t="shared" si="1"/>
        <v>0</v>
      </c>
      <c r="J12" s="352">
        <f>J8*J10/100</f>
        <v>0</v>
      </c>
      <c r="K12" s="351">
        <f t="shared" si="1"/>
        <v>0</v>
      </c>
      <c r="L12" s="352">
        <f>L8*L10/100</f>
        <v>0</v>
      </c>
      <c r="M12" s="351">
        <f t="shared" si="1"/>
        <v>0</v>
      </c>
      <c r="N12" s="355"/>
    </row>
    <row r="13" spans="1:14" s="367" customFormat="1" ht="37.5" x14ac:dyDescent="0.2">
      <c r="A13" s="363" t="s">
        <v>247</v>
      </c>
      <c r="B13" s="364"/>
      <c r="C13" s="365">
        <f>C11+C12</f>
        <v>0</v>
      </c>
      <c r="D13" s="365">
        <f>D11+D12</f>
        <v>0</v>
      </c>
      <c r="E13" s="366">
        <f>IF(C13=0,0,D13/C13)</f>
        <v>0</v>
      </c>
      <c r="F13" s="365">
        <f>F11+F12</f>
        <v>0</v>
      </c>
      <c r="G13" s="366">
        <f t="shared" si="1"/>
        <v>0</v>
      </c>
      <c r="H13" s="365">
        <f>H11+H12</f>
        <v>0</v>
      </c>
      <c r="I13" s="366">
        <f t="shared" si="1"/>
        <v>0</v>
      </c>
      <c r="J13" s="365">
        <f>J11+J12</f>
        <v>0</v>
      </c>
      <c r="K13" s="366">
        <f t="shared" si="1"/>
        <v>0</v>
      </c>
      <c r="L13" s="365">
        <f>L11+L12</f>
        <v>0</v>
      </c>
      <c r="M13" s="366">
        <f t="shared" si="1"/>
        <v>0</v>
      </c>
    </row>
    <row r="14" spans="1:14" s="355" customFormat="1" ht="56.25" x14ac:dyDescent="0.2">
      <c r="A14" s="353" t="s">
        <v>248</v>
      </c>
      <c r="B14" s="354" t="s">
        <v>249</v>
      </c>
      <c r="C14" s="350"/>
      <c r="D14" s="350"/>
      <c r="E14" s="351">
        <f t="shared" ref="E14:E21" si="2">IF(C14=0,0,D14/C14)</f>
        <v>0</v>
      </c>
      <c r="F14" s="368">
        <f>D14</f>
        <v>0</v>
      </c>
      <c r="G14" s="351">
        <f t="shared" si="1"/>
        <v>0</v>
      </c>
      <c r="H14" s="368">
        <f>F14</f>
        <v>0</v>
      </c>
      <c r="I14" s="351">
        <f t="shared" si="1"/>
        <v>0</v>
      </c>
      <c r="J14" s="368">
        <f>H14</f>
        <v>0</v>
      </c>
      <c r="K14" s="351">
        <f t="shared" si="1"/>
        <v>0</v>
      </c>
      <c r="L14" s="368">
        <f>J14</f>
        <v>0</v>
      </c>
      <c r="M14" s="351">
        <f t="shared" si="1"/>
        <v>0</v>
      </c>
    </row>
    <row r="15" spans="1:14" s="370" customFormat="1" ht="56.25" x14ac:dyDescent="0.2">
      <c r="A15" s="369" t="s">
        <v>250</v>
      </c>
      <c r="B15" s="354" t="s">
        <v>251</v>
      </c>
      <c r="C15" s="350"/>
      <c r="D15" s="350"/>
      <c r="E15" s="351">
        <f t="shared" si="2"/>
        <v>0</v>
      </c>
      <c r="F15" s="368">
        <f>D15</f>
        <v>0</v>
      </c>
      <c r="G15" s="351">
        <f t="shared" si="1"/>
        <v>0</v>
      </c>
      <c r="H15" s="368">
        <f>F15</f>
        <v>0</v>
      </c>
      <c r="I15" s="351">
        <f t="shared" si="1"/>
        <v>0</v>
      </c>
      <c r="J15" s="368">
        <f>H15</f>
        <v>0</v>
      </c>
      <c r="K15" s="351">
        <f t="shared" si="1"/>
        <v>0</v>
      </c>
      <c r="L15" s="368">
        <f>J15</f>
        <v>0</v>
      </c>
      <c r="M15" s="351">
        <f t="shared" si="1"/>
        <v>0</v>
      </c>
    </row>
    <row r="16" spans="1:14" s="370" customFormat="1" ht="75" x14ac:dyDescent="0.2">
      <c r="A16" s="369" t="s">
        <v>252</v>
      </c>
      <c r="B16" s="354"/>
      <c r="C16" s="368">
        <f>C11-C15</f>
        <v>0</v>
      </c>
      <c r="D16" s="368">
        <f>D11-D15</f>
        <v>0</v>
      </c>
      <c r="E16" s="351">
        <f t="shared" si="2"/>
        <v>0</v>
      </c>
      <c r="F16" s="368">
        <f>F11-F15</f>
        <v>0</v>
      </c>
      <c r="G16" s="351">
        <f t="shared" si="1"/>
        <v>0</v>
      </c>
      <c r="H16" s="368">
        <f>H11-H15</f>
        <v>0</v>
      </c>
      <c r="I16" s="351">
        <f t="shared" si="1"/>
        <v>0</v>
      </c>
      <c r="J16" s="368">
        <f>J11-J15</f>
        <v>0</v>
      </c>
      <c r="K16" s="351">
        <f t="shared" si="1"/>
        <v>0</v>
      </c>
      <c r="L16" s="368">
        <f>L11-L15</f>
        <v>0</v>
      </c>
      <c r="M16" s="351">
        <f t="shared" si="1"/>
        <v>0</v>
      </c>
    </row>
    <row r="17" spans="1:14" s="371" customFormat="1" ht="76.5" x14ac:dyDescent="0.2">
      <c r="A17" s="353" t="s">
        <v>253</v>
      </c>
      <c r="B17" s="354"/>
      <c r="C17" s="352">
        <f>C16+C15-C11</f>
        <v>0</v>
      </c>
      <c r="D17" s="352">
        <f>D16+D15-D11</f>
        <v>0</v>
      </c>
      <c r="E17" s="351">
        <f t="shared" si="2"/>
        <v>0</v>
      </c>
      <c r="F17" s="352">
        <f t="shared" ref="F17:L17" si="3">F16+F15-F11</f>
        <v>0</v>
      </c>
      <c r="G17" s="351">
        <f t="shared" si="1"/>
        <v>0</v>
      </c>
      <c r="H17" s="352">
        <f t="shared" si="3"/>
        <v>0</v>
      </c>
      <c r="I17" s="351">
        <f t="shared" si="1"/>
        <v>0</v>
      </c>
      <c r="J17" s="352">
        <f t="shared" si="3"/>
        <v>0</v>
      </c>
      <c r="K17" s="351">
        <f t="shared" si="1"/>
        <v>0</v>
      </c>
      <c r="L17" s="352">
        <f t="shared" si="3"/>
        <v>0</v>
      </c>
      <c r="M17" s="351">
        <f t="shared" si="1"/>
        <v>0</v>
      </c>
    </row>
    <row r="18" spans="1:14" s="370" customFormat="1" ht="37.5" x14ac:dyDescent="0.2">
      <c r="A18" s="369" t="s">
        <v>254</v>
      </c>
      <c r="B18" s="354" t="s">
        <v>255</v>
      </c>
      <c r="C18" s="360"/>
      <c r="D18" s="360"/>
      <c r="E18" s="351">
        <f t="shared" si="2"/>
        <v>0</v>
      </c>
      <c r="F18" s="372">
        <f>D18</f>
        <v>0</v>
      </c>
      <c r="G18" s="351">
        <f t="shared" si="1"/>
        <v>0</v>
      </c>
      <c r="H18" s="372">
        <f>F18</f>
        <v>0</v>
      </c>
      <c r="I18" s="351">
        <f t="shared" si="1"/>
        <v>0</v>
      </c>
      <c r="J18" s="372">
        <f>H18</f>
        <v>0</v>
      </c>
      <c r="K18" s="351">
        <f t="shared" si="1"/>
        <v>0</v>
      </c>
      <c r="L18" s="372">
        <f>J18</f>
        <v>0</v>
      </c>
      <c r="M18" s="351">
        <f t="shared" si="1"/>
        <v>0</v>
      </c>
    </row>
    <row r="19" spans="1:14" s="370" customFormat="1" ht="75" x14ac:dyDescent="0.2">
      <c r="A19" s="369" t="s">
        <v>256</v>
      </c>
      <c r="B19" s="354"/>
      <c r="C19" s="368">
        <f>C11-C18</f>
        <v>0</v>
      </c>
      <c r="D19" s="368">
        <f>D11-D18</f>
        <v>0</v>
      </c>
      <c r="E19" s="351">
        <f t="shared" si="2"/>
        <v>0</v>
      </c>
      <c r="F19" s="368">
        <f>F11-F18</f>
        <v>0</v>
      </c>
      <c r="G19" s="351">
        <f t="shared" si="1"/>
        <v>0</v>
      </c>
      <c r="H19" s="368">
        <f>H11-H18</f>
        <v>0</v>
      </c>
      <c r="I19" s="351">
        <f t="shared" si="1"/>
        <v>0</v>
      </c>
      <c r="J19" s="368">
        <f>J11-J18</f>
        <v>0</v>
      </c>
      <c r="K19" s="351">
        <f t="shared" si="1"/>
        <v>0</v>
      </c>
      <c r="L19" s="368">
        <f>L11-L18</f>
        <v>0</v>
      </c>
      <c r="M19" s="351">
        <f t="shared" si="1"/>
        <v>0</v>
      </c>
    </row>
    <row r="20" spans="1:14" s="371" customFormat="1" ht="76.5" x14ac:dyDescent="0.2">
      <c r="A20" s="353" t="s">
        <v>257</v>
      </c>
      <c r="B20" s="354"/>
      <c r="C20" s="352">
        <f>C19+C18-C11</f>
        <v>0</v>
      </c>
      <c r="D20" s="352">
        <f>D19+D18-D11</f>
        <v>0</v>
      </c>
      <c r="E20" s="351">
        <f t="shared" si="2"/>
        <v>0</v>
      </c>
      <c r="F20" s="352">
        <f>F19+F18-F11</f>
        <v>0</v>
      </c>
      <c r="G20" s="351">
        <f t="shared" si="1"/>
        <v>0</v>
      </c>
      <c r="H20" s="352">
        <f>H19+H18-H11</f>
        <v>0</v>
      </c>
      <c r="I20" s="351">
        <f t="shared" si="1"/>
        <v>0</v>
      </c>
      <c r="J20" s="352">
        <f>J19+J18-J11</f>
        <v>0</v>
      </c>
      <c r="K20" s="351">
        <f t="shared" si="1"/>
        <v>0</v>
      </c>
      <c r="L20" s="352">
        <f>L19+L18-L11</f>
        <v>0</v>
      </c>
      <c r="M20" s="351">
        <f t="shared" si="1"/>
        <v>0</v>
      </c>
    </row>
    <row r="21" spans="1:14" s="370" customFormat="1" ht="75" x14ac:dyDescent="0.2">
      <c r="A21" s="369" t="s">
        <v>258</v>
      </c>
      <c r="B21" s="373"/>
      <c r="C21" s="368">
        <f>C20+C17+C13</f>
        <v>0</v>
      </c>
      <c r="D21" s="368">
        <f>D20+D17+D13</f>
        <v>0</v>
      </c>
      <c r="E21" s="351">
        <f t="shared" si="2"/>
        <v>0</v>
      </c>
      <c r="F21" s="368">
        <f>F20+F17+F13</f>
        <v>0</v>
      </c>
      <c r="G21" s="351">
        <f t="shared" si="1"/>
        <v>0</v>
      </c>
      <c r="H21" s="368">
        <f>H20+H17+H13</f>
        <v>0</v>
      </c>
      <c r="I21" s="351">
        <f t="shared" si="1"/>
        <v>0</v>
      </c>
      <c r="J21" s="368">
        <f>J20+J17+J13</f>
        <v>0</v>
      </c>
      <c r="K21" s="351">
        <f t="shared" si="1"/>
        <v>0</v>
      </c>
      <c r="L21" s="368">
        <f>L20+L17+L13</f>
        <v>0</v>
      </c>
      <c r="M21" s="351">
        <f t="shared" si="1"/>
        <v>0</v>
      </c>
    </row>
    <row r="22" spans="1:14" s="370" customFormat="1" ht="24.95" customHeight="1" x14ac:dyDescent="0.2">
      <c r="A22" s="374" t="s">
        <v>259</v>
      </c>
      <c r="B22" s="373"/>
      <c r="C22" s="375">
        <f>IF(C21=0,0,C29/C21)</f>
        <v>0</v>
      </c>
      <c r="D22" s="375">
        <f>IF(D21=0,0,D29/D21)</f>
        <v>0</v>
      </c>
      <c r="E22" s="357" t="s">
        <v>11</v>
      </c>
      <c r="F22" s="375">
        <f>D22</f>
        <v>0</v>
      </c>
      <c r="G22" s="357" t="s">
        <v>11</v>
      </c>
      <c r="H22" s="375">
        <f>F22</f>
        <v>0</v>
      </c>
      <c r="I22" s="357" t="s">
        <v>11</v>
      </c>
      <c r="J22" s="375">
        <f>H22</f>
        <v>0</v>
      </c>
      <c r="K22" s="357" t="s">
        <v>11</v>
      </c>
      <c r="L22" s="375">
        <f>J22</f>
        <v>0</v>
      </c>
      <c r="M22" s="357" t="s">
        <v>11</v>
      </c>
    </row>
    <row r="23" spans="1:14" s="370" customFormat="1" ht="24.95" customHeight="1" x14ac:dyDescent="0.2">
      <c r="A23" s="374" t="s">
        <v>4</v>
      </c>
      <c r="B23" s="373"/>
      <c r="C23" s="375">
        <f>IF(C29=0,0,C30/C29)</f>
        <v>0</v>
      </c>
      <c r="D23" s="375">
        <f>IF(D29=0,0,D30/D29)</f>
        <v>0</v>
      </c>
      <c r="E23" s="357" t="s">
        <v>11</v>
      </c>
      <c r="F23" s="375">
        <f>IF(AVERAGE(C23,D23)&gt;100,100,AVERAGE(C23,D23))</f>
        <v>0</v>
      </c>
      <c r="G23" s="357" t="s">
        <v>11</v>
      </c>
      <c r="H23" s="375">
        <f>F23</f>
        <v>0</v>
      </c>
      <c r="I23" s="357" t="s">
        <v>11</v>
      </c>
      <c r="J23" s="375">
        <f>H23</f>
        <v>0</v>
      </c>
      <c r="K23" s="357" t="s">
        <v>11</v>
      </c>
      <c r="L23" s="375">
        <f>J23</f>
        <v>0</v>
      </c>
      <c r="M23" s="357" t="s">
        <v>11</v>
      </c>
    </row>
    <row r="24" spans="1:14" s="370" customFormat="1" ht="24.95" customHeight="1" x14ac:dyDescent="0.2">
      <c r="A24" s="369" t="s">
        <v>230</v>
      </c>
      <c r="B24" s="373"/>
      <c r="C24" s="357" t="s">
        <v>11</v>
      </c>
      <c r="D24" s="357" t="s">
        <v>11</v>
      </c>
      <c r="E24" s="357" t="s">
        <v>11</v>
      </c>
      <c r="F24" s="376">
        <f>F25+F26+F27+F28</f>
        <v>0</v>
      </c>
      <c r="G24" s="357" t="s">
        <v>11</v>
      </c>
      <c r="H24" s="376">
        <f>H25+H26+H27+H28</f>
        <v>0</v>
      </c>
      <c r="I24" s="357" t="s">
        <v>11</v>
      </c>
      <c r="J24" s="376">
        <f>J25+J26+J27+J28</f>
        <v>0</v>
      </c>
      <c r="K24" s="357" t="s">
        <v>11</v>
      </c>
      <c r="L24" s="376">
        <f>L25+L26+L27+L28</f>
        <v>0</v>
      </c>
      <c r="M24" s="357" t="s">
        <v>11</v>
      </c>
    </row>
    <row r="25" spans="1:14" s="370" customFormat="1" ht="24.95" customHeight="1" x14ac:dyDescent="0.2">
      <c r="A25" s="377" t="s">
        <v>231</v>
      </c>
      <c r="B25" s="373"/>
      <c r="C25" s="357" t="s">
        <v>11</v>
      </c>
      <c r="D25" s="357" t="s">
        <v>11</v>
      </c>
      <c r="E25" s="357" t="s">
        <v>11</v>
      </c>
      <c r="F25" s="368"/>
      <c r="G25" s="357" t="s">
        <v>11</v>
      </c>
      <c r="H25" s="368"/>
      <c r="I25" s="357" t="s">
        <v>11</v>
      </c>
      <c r="J25" s="357"/>
      <c r="K25" s="357" t="s">
        <v>11</v>
      </c>
      <c r="L25" s="357"/>
      <c r="M25" s="357" t="s">
        <v>11</v>
      </c>
    </row>
    <row r="26" spans="1:14" s="370" customFormat="1" ht="24.95" customHeight="1" x14ac:dyDescent="0.2">
      <c r="A26" s="377" t="s">
        <v>7</v>
      </c>
      <c r="B26" s="373"/>
      <c r="C26" s="357" t="s">
        <v>11</v>
      </c>
      <c r="D26" s="357" t="s">
        <v>11</v>
      </c>
      <c r="E26" s="357" t="s">
        <v>11</v>
      </c>
      <c r="F26" s="368"/>
      <c r="G26" s="357" t="s">
        <v>11</v>
      </c>
      <c r="H26" s="368"/>
      <c r="I26" s="357" t="s">
        <v>11</v>
      </c>
      <c r="J26" s="357"/>
      <c r="K26" s="357" t="s">
        <v>11</v>
      </c>
      <c r="L26" s="357"/>
      <c r="M26" s="357" t="s">
        <v>11</v>
      </c>
    </row>
    <row r="27" spans="1:14" s="370" customFormat="1" ht="24.95" customHeight="1" x14ac:dyDescent="0.2">
      <c r="A27" s="377" t="s">
        <v>79</v>
      </c>
      <c r="B27" s="373"/>
      <c r="C27" s="357" t="s">
        <v>11</v>
      </c>
      <c r="D27" s="357" t="s">
        <v>11</v>
      </c>
      <c r="E27" s="357" t="s">
        <v>11</v>
      </c>
      <c r="F27" s="368"/>
      <c r="G27" s="357" t="s">
        <v>11</v>
      </c>
      <c r="H27" s="368"/>
      <c r="I27" s="357" t="s">
        <v>11</v>
      </c>
      <c r="J27" s="357"/>
      <c r="K27" s="357" t="s">
        <v>11</v>
      </c>
      <c r="L27" s="357"/>
      <c r="M27" s="357" t="s">
        <v>11</v>
      </c>
    </row>
    <row r="28" spans="1:14" s="370" customFormat="1" ht="24.95" customHeight="1" x14ac:dyDescent="0.2">
      <c r="A28" s="377" t="s">
        <v>79</v>
      </c>
      <c r="B28" s="373"/>
      <c r="C28" s="357" t="s">
        <v>11</v>
      </c>
      <c r="D28" s="357" t="s">
        <v>11</v>
      </c>
      <c r="E28" s="357" t="s">
        <v>11</v>
      </c>
      <c r="F28" s="368"/>
      <c r="G28" s="357" t="s">
        <v>11</v>
      </c>
      <c r="H28" s="368"/>
      <c r="I28" s="357" t="s">
        <v>11</v>
      </c>
      <c r="J28" s="357"/>
      <c r="K28" s="357" t="s">
        <v>11</v>
      </c>
      <c r="L28" s="357"/>
      <c r="M28" s="357" t="s">
        <v>11</v>
      </c>
    </row>
    <row r="29" spans="1:14" s="370" customFormat="1" ht="32.25" customHeight="1" x14ac:dyDescent="0.2">
      <c r="A29" s="369" t="s">
        <v>260</v>
      </c>
      <c r="B29" s="373" t="s">
        <v>261</v>
      </c>
      <c r="C29" s="350"/>
      <c r="D29" s="350"/>
      <c r="E29" s="351">
        <f>IF(C29=0,0,D29/C29)</f>
        <v>0</v>
      </c>
      <c r="F29" s="368">
        <f>F21*F22/100</f>
        <v>0</v>
      </c>
      <c r="G29" s="351">
        <f>IF(D29=0,0,F29/D29)</f>
        <v>0</v>
      </c>
      <c r="H29" s="368">
        <f>H21*H22/100</f>
        <v>0</v>
      </c>
      <c r="I29" s="351">
        <f>IF(F29=0,0,H29/F29)</f>
        <v>0</v>
      </c>
      <c r="J29" s="368">
        <f>J21*J22/100</f>
        <v>0</v>
      </c>
      <c r="K29" s="351">
        <f>IF(H29=0,0,J29/H29)</f>
        <v>0</v>
      </c>
      <c r="L29" s="368">
        <f>L21*L22/100</f>
        <v>0</v>
      </c>
      <c r="M29" s="351">
        <f>IF(J29=0,0,L29/J29)</f>
        <v>0</v>
      </c>
    </row>
    <row r="30" spans="1:14" ht="30" customHeight="1" x14ac:dyDescent="0.2">
      <c r="A30" s="378" t="s">
        <v>234</v>
      </c>
      <c r="B30" s="379"/>
      <c r="C30" s="380"/>
      <c r="D30" s="380"/>
      <c r="E30" s="381">
        <f>IF(C30=0,0,D30/C30)</f>
        <v>0</v>
      </c>
      <c r="F30" s="382">
        <f>ROUND(F29*(F23/100)+F24,0)</f>
        <v>0</v>
      </c>
      <c r="G30" s="381">
        <f t="shared" ref="G30:M30" si="4">IF(D30=0,0,F30/D30)</f>
        <v>0</v>
      </c>
      <c r="H30" s="382">
        <f>ROUND(H29*(H23/100)+H24,0)</f>
        <v>0</v>
      </c>
      <c r="I30" s="381">
        <f t="shared" si="4"/>
        <v>0</v>
      </c>
      <c r="J30" s="382">
        <f>ROUND(J29*(J23/100)+J24,0)</f>
        <v>0</v>
      </c>
      <c r="K30" s="381">
        <f t="shared" si="4"/>
        <v>0</v>
      </c>
      <c r="L30" s="382">
        <f>ROUND(L29*(L23/100)+L24,0)</f>
        <v>0</v>
      </c>
      <c r="M30" s="381">
        <f t="shared" si="4"/>
        <v>0</v>
      </c>
      <c r="N30" s="355"/>
    </row>
  </sheetData>
  <mergeCells count="15">
    <mergeCell ref="A1:M1"/>
    <mergeCell ref="K2:M2"/>
    <mergeCell ref="J4:K4"/>
    <mergeCell ref="L4:M4"/>
    <mergeCell ref="A5:A6"/>
    <mergeCell ref="B5:B6"/>
    <mergeCell ref="C5:E5"/>
    <mergeCell ref="F5:F6"/>
    <mergeCell ref="G5:G6"/>
    <mergeCell ref="H5:H6"/>
    <mergeCell ref="I5:I6"/>
    <mergeCell ref="J5:J6"/>
    <mergeCell ref="K5:K6"/>
    <mergeCell ref="L5:L6"/>
    <mergeCell ref="M5:M6"/>
  </mergeCells>
  <conditionalFormatting sqref="D24:D28">
    <cfRule type="uniqueValues" dxfId="10" priority="11"/>
  </conditionalFormatting>
  <conditionalFormatting sqref="E22:E28">
    <cfRule type="uniqueValues" dxfId="9" priority="10"/>
  </conditionalFormatting>
  <conditionalFormatting sqref="E9:E10">
    <cfRule type="uniqueValues" dxfId="8" priority="9"/>
  </conditionalFormatting>
  <conditionalFormatting sqref="G9:G10">
    <cfRule type="uniqueValues" dxfId="7" priority="8"/>
  </conditionalFormatting>
  <conditionalFormatting sqref="G22:G28">
    <cfRule type="uniqueValues" dxfId="6" priority="7"/>
  </conditionalFormatting>
  <conditionalFormatting sqref="I9:I10">
    <cfRule type="uniqueValues" dxfId="5" priority="6"/>
  </conditionalFormatting>
  <conditionalFormatting sqref="I22:I28">
    <cfRule type="uniqueValues" dxfId="4" priority="5"/>
  </conditionalFormatting>
  <conditionalFormatting sqref="K9:K10">
    <cfRule type="uniqueValues" dxfId="3" priority="4"/>
  </conditionalFormatting>
  <conditionalFormatting sqref="K22:K28">
    <cfRule type="uniqueValues" dxfId="2" priority="3"/>
  </conditionalFormatting>
  <conditionalFormatting sqref="M9:M10">
    <cfRule type="uniqueValues" dxfId="1" priority="2"/>
  </conditionalFormatting>
  <conditionalFormatting sqref="M22:M28">
    <cfRule type="uniqueValues" dxfId="0" priority="1"/>
  </conditionalFormatting>
  <pageMargins left="0" right="0" top="0" bottom="0" header="0" footer="0"/>
  <pageSetup paperSize="9" scale="44" orientation="portrait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6"/>
  <sheetViews>
    <sheetView view="pageBreakPreview" zoomScale="75" zoomScaleNormal="70" zoomScaleSheetLayoutView="75" workbookViewId="0">
      <selection activeCell="A2" sqref="A2"/>
    </sheetView>
  </sheetViews>
  <sheetFormatPr defaultColWidth="8.85546875" defaultRowHeight="15" x14ac:dyDescent="0.25"/>
  <cols>
    <col min="1" max="1" width="53.140625" style="383" customWidth="1"/>
    <col min="2" max="2" width="13.85546875" style="383" customWidth="1"/>
    <col min="3" max="3" width="17" style="383" customWidth="1"/>
    <col min="4" max="4" width="17.85546875" style="383" customWidth="1"/>
    <col min="5" max="5" width="13.28515625" style="383" customWidth="1"/>
    <col min="6" max="6" width="15.85546875" style="383" customWidth="1"/>
    <col min="7" max="7" width="13.5703125" style="383" customWidth="1"/>
    <col min="8" max="8" width="17.7109375" style="383" customWidth="1"/>
    <col min="9" max="9" width="13.140625" style="383" customWidth="1"/>
    <col min="10" max="10" width="20" style="383" customWidth="1"/>
    <col min="11" max="11" width="13" style="383" customWidth="1"/>
    <col min="12" max="12" width="20.28515625" style="383" customWidth="1"/>
    <col min="13" max="13" width="13.140625" style="383" customWidth="1"/>
    <col min="14" max="14" width="8.85546875" style="383"/>
    <col min="15" max="15" width="8.85546875" style="383" customWidth="1"/>
    <col min="16" max="16384" width="8.85546875" style="383"/>
  </cols>
  <sheetData>
    <row r="1" spans="1:20" ht="20.25" x14ac:dyDescent="0.3">
      <c r="A1" s="640">
        <v>112</v>
      </c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</row>
    <row r="2" spans="1:20" ht="42.75" customHeight="1" x14ac:dyDescent="0.25">
      <c r="J2" s="384"/>
      <c r="K2" s="633" t="s">
        <v>262</v>
      </c>
      <c r="L2" s="633"/>
      <c r="M2" s="633"/>
    </row>
    <row r="3" spans="1:20" s="385" customFormat="1" ht="30" x14ac:dyDescent="0.2">
      <c r="A3" s="641" t="s">
        <v>263</v>
      </c>
      <c r="B3" s="641"/>
      <c r="C3" s="641"/>
      <c r="D3" s="641"/>
      <c r="E3" s="641"/>
      <c r="F3" s="641"/>
      <c r="G3" s="641"/>
      <c r="H3" s="641"/>
      <c r="I3" s="641"/>
      <c r="J3" s="641"/>
      <c r="K3" s="641"/>
      <c r="L3" s="641"/>
      <c r="M3" s="641"/>
    </row>
    <row r="4" spans="1:20" ht="18.75" x14ac:dyDescent="0.25">
      <c r="E4" s="386"/>
      <c r="G4" s="386"/>
      <c r="H4" s="642"/>
      <c r="I4" s="642"/>
      <c r="L4" s="643" t="s">
        <v>214</v>
      </c>
      <c r="M4" s="643"/>
    </row>
    <row r="5" spans="1:20" ht="40.5" customHeight="1" x14ac:dyDescent="0.25">
      <c r="A5" s="636" t="s">
        <v>215</v>
      </c>
      <c r="B5" s="637" t="s">
        <v>216</v>
      </c>
      <c r="C5" s="639" t="s">
        <v>217</v>
      </c>
      <c r="D5" s="639"/>
      <c r="E5" s="639"/>
      <c r="F5" s="636" t="s">
        <v>27</v>
      </c>
      <c r="G5" s="636" t="s">
        <v>218</v>
      </c>
      <c r="H5" s="636" t="s">
        <v>28</v>
      </c>
      <c r="I5" s="636" t="s">
        <v>218</v>
      </c>
      <c r="J5" s="636" t="s">
        <v>29</v>
      </c>
      <c r="K5" s="636" t="s">
        <v>218</v>
      </c>
      <c r="L5" s="636" t="s">
        <v>30</v>
      </c>
      <c r="M5" s="636" t="s">
        <v>218</v>
      </c>
    </row>
    <row r="6" spans="1:20" ht="45" customHeight="1" x14ac:dyDescent="0.25">
      <c r="A6" s="636"/>
      <c r="B6" s="638"/>
      <c r="C6" s="347" t="s">
        <v>219</v>
      </c>
      <c r="D6" s="347" t="s">
        <v>220</v>
      </c>
      <c r="E6" s="347" t="s">
        <v>218</v>
      </c>
      <c r="F6" s="636"/>
      <c r="G6" s="636"/>
      <c r="H6" s="636"/>
      <c r="I6" s="636"/>
      <c r="J6" s="636"/>
      <c r="K6" s="636"/>
      <c r="L6" s="636"/>
      <c r="M6" s="636"/>
    </row>
    <row r="7" spans="1:20" s="391" customFormat="1" ht="39.950000000000003" customHeight="1" x14ac:dyDescent="0.25">
      <c r="A7" s="387" t="s">
        <v>264</v>
      </c>
      <c r="B7" s="388" t="s">
        <v>265</v>
      </c>
      <c r="C7" s="389">
        <f t="shared" ref="C7:D7" si="0">C8+C14+C18+C21+C27+C28+C31+C34+C37+C40+C41+C42</f>
        <v>0</v>
      </c>
      <c r="D7" s="389">
        <f t="shared" si="0"/>
        <v>0</v>
      </c>
      <c r="E7" s="390">
        <f>IF(C7=0,0,D7/C7)</f>
        <v>0</v>
      </c>
      <c r="F7" s="389">
        <f t="shared" ref="F7:H7" si="1">F8+F14+F18+F21+F27+F28+F31+F34+F37+F40+F41+F42</f>
        <v>0</v>
      </c>
      <c r="G7" s="390">
        <f>IF(D7=0,0,F7/D7)</f>
        <v>0</v>
      </c>
      <c r="H7" s="389">
        <f t="shared" si="1"/>
        <v>0</v>
      </c>
      <c r="I7" s="390">
        <f>IF(F7=0,0,H7/F7)</f>
        <v>0</v>
      </c>
      <c r="J7" s="389">
        <f t="shared" ref="J7" si="2">J8+J14+J18+J21+J27+J28+J31+J34+J37+J40+J41+J42</f>
        <v>0</v>
      </c>
      <c r="K7" s="390">
        <f>IF(H7=0,0,J7/H7)</f>
        <v>0</v>
      </c>
      <c r="L7" s="389">
        <f t="shared" ref="L7" si="3">L8+L14+L18+L21+L27+L28+L31+L34+L37+L40+L41+L42</f>
        <v>0</v>
      </c>
      <c r="M7" s="390">
        <f>IF(J7=0,0,L7/J7)</f>
        <v>0</v>
      </c>
    </row>
    <row r="8" spans="1:20" s="397" customFormat="1" ht="39.950000000000003" customHeight="1" x14ac:dyDescent="0.25">
      <c r="A8" s="392" t="s">
        <v>266</v>
      </c>
      <c r="B8" s="393" t="s">
        <v>267</v>
      </c>
      <c r="C8" s="394">
        <f t="shared" ref="C8:D8" si="4">C9+C10+C11+C12+C13</f>
        <v>0</v>
      </c>
      <c r="D8" s="394">
        <f t="shared" si="4"/>
        <v>0</v>
      </c>
      <c r="E8" s="395">
        <f t="shared" ref="E8:E71" si="5">IF(C8=0,0,D8/C8)</f>
        <v>0</v>
      </c>
      <c r="F8" s="394">
        <f t="shared" ref="F8:H8" si="6">F9+F10+F11+F12+F13</f>
        <v>0</v>
      </c>
      <c r="G8" s="395">
        <f t="shared" ref="G8:M71" si="7">IF(D8=0,0,F8/D8)</f>
        <v>0</v>
      </c>
      <c r="H8" s="394">
        <f t="shared" si="6"/>
        <v>0</v>
      </c>
      <c r="I8" s="395">
        <f t="shared" si="7"/>
        <v>0</v>
      </c>
      <c r="J8" s="394">
        <f t="shared" ref="J8" si="8">J9+J10+J11+J12+J13</f>
        <v>0</v>
      </c>
      <c r="K8" s="395">
        <f t="shared" si="7"/>
        <v>0</v>
      </c>
      <c r="L8" s="394">
        <f t="shared" ref="L8" si="9">L9+L10+L11+L12+L13</f>
        <v>0</v>
      </c>
      <c r="M8" s="395">
        <f t="shared" si="7"/>
        <v>0</v>
      </c>
      <c r="N8" s="396"/>
      <c r="P8" s="396"/>
      <c r="R8" s="396"/>
      <c r="T8" s="396"/>
    </row>
    <row r="9" spans="1:20" s="391" customFormat="1" ht="30" customHeight="1" x14ac:dyDescent="0.25">
      <c r="A9" s="398" t="s">
        <v>268</v>
      </c>
      <c r="B9" s="399" t="s">
        <v>269</v>
      </c>
      <c r="C9" s="400"/>
      <c r="D9" s="400"/>
      <c r="E9" s="401">
        <f t="shared" si="5"/>
        <v>0</v>
      </c>
      <c r="F9" s="402"/>
      <c r="G9" s="401">
        <f t="shared" si="7"/>
        <v>0</v>
      </c>
      <c r="H9" s="402"/>
      <c r="I9" s="401">
        <f t="shared" si="7"/>
        <v>0</v>
      </c>
      <c r="J9" s="402"/>
      <c r="K9" s="401">
        <f t="shared" si="7"/>
        <v>0</v>
      </c>
      <c r="L9" s="402"/>
      <c r="M9" s="401">
        <f t="shared" si="7"/>
        <v>0</v>
      </c>
      <c r="N9" s="403"/>
      <c r="P9" s="403"/>
      <c r="R9" s="403"/>
      <c r="T9" s="403"/>
    </row>
    <row r="10" spans="1:20" s="391" customFormat="1" ht="39.950000000000003" customHeight="1" x14ac:dyDescent="0.25">
      <c r="A10" s="398" t="s">
        <v>270</v>
      </c>
      <c r="B10" s="399" t="s">
        <v>271</v>
      </c>
      <c r="C10" s="400"/>
      <c r="D10" s="400"/>
      <c r="E10" s="401">
        <f t="shared" si="5"/>
        <v>0</v>
      </c>
      <c r="F10" s="402"/>
      <c r="G10" s="401">
        <f t="shared" si="7"/>
        <v>0</v>
      </c>
      <c r="H10" s="402"/>
      <c r="I10" s="401">
        <f t="shared" si="7"/>
        <v>0</v>
      </c>
      <c r="J10" s="402"/>
      <c r="K10" s="401">
        <f t="shared" si="7"/>
        <v>0</v>
      </c>
      <c r="L10" s="402"/>
      <c r="M10" s="401">
        <f t="shared" si="7"/>
        <v>0</v>
      </c>
      <c r="N10" s="403"/>
      <c r="P10" s="403"/>
      <c r="R10" s="403"/>
      <c r="T10" s="403"/>
    </row>
    <row r="11" spans="1:20" s="391" customFormat="1" ht="39.950000000000003" customHeight="1" x14ac:dyDescent="0.25">
      <c r="A11" s="398" t="s">
        <v>272</v>
      </c>
      <c r="B11" s="399" t="s">
        <v>273</v>
      </c>
      <c r="C11" s="400"/>
      <c r="D11" s="400"/>
      <c r="E11" s="401">
        <f t="shared" si="5"/>
        <v>0</v>
      </c>
      <c r="F11" s="402"/>
      <c r="G11" s="401">
        <f t="shared" si="7"/>
        <v>0</v>
      </c>
      <c r="H11" s="402"/>
      <c r="I11" s="401">
        <f t="shared" si="7"/>
        <v>0</v>
      </c>
      <c r="J11" s="402"/>
      <c r="K11" s="401">
        <f t="shared" si="7"/>
        <v>0</v>
      </c>
      <c r="L11" s="402"/>
      <c r="M11" s="401">
        <f t="shared" si="7"/>
        <v>0</v>
      </c>
      <c r="N11" s="403"/>
      <c r="P11" s="403"/>
      <c r="R11" s="403"/>
      <c r="T11" s="403"/>
    </row>
    <row r="12" spans="1:20" s="391" customFormat="1" ht="39.950000000000003" customHeight="1" x14ac:dyDescent="0.25">
      <c r="A12" s="398" t="s">
        <v>274</v>
      </c>
      <c r="B12" s="399" t="s">
        <v>275</v>
      </c>
      <c r="C12" s="400"/>
      <c r="D12" s="400"/>
      <c r="E12" s="401">
        <f t="shared" si="5"/>
        <v>0</v>
      </c>
      <c r="F12" s="402"/>
      <c r="G12" s="401">
        <f t="shared" si="7"/>
        <v>0</v>
      </c>
      <c r="H12" s="402"/>
      <c r="I12" s="401">
        <f t="shared" si="7"/>
        <v>0</v>
      </c>
      <c r="J12" s="402"/>
      <c r="K12" s="401">
        <f t="shared" si="7"/>
        <v>0</v>
      </c>
      <c r="L12" s="402"/>
      <c r="M12" s="401">
        <f t="shared" si="7"/>
        <v>0</v>
      </c>
      <c r="N12" s="403"/>
      <c r="P12" s="403"/>
      <c r="R12" s="403"/>
      <c r="T12" s="403"/>
    </row>
    <row r="13" spans="1:20" s="391" customFormat="1" ht="30" customHeight="1" x14ac:dyDescent="0.25">
      <c r="A13" s="398" t="s">
        <v>276</v>
      </c>
      <c r="B13" s="399" t="s">
        <v>277</v>
      </c>
      <c r="C13" s="400"/>
      <c r="D13" s="400"/>
      <c r="E13" s="401">
        <f t="shared" si="5"/>
        <v>0</v>
      </c>
      <c r="F13" s="402"/>
      <c r="G13" s="401">
        <f t="shared" si="7"/>
        <v>0</v>
      </c>
      <c r="H13" s="402"/>
      <c r="I13" s="401">
        <f t="shared" si="7"/>
        <v>0</v>
      </c>
      <c r="J13" s="402"/>
      <c r="K13" s="401">
        <f t="shared" si="7"/>
        <v>0</v>
      </c>
      <c r="L13" s="402"/>
      <c r="M13" s="401">
        <f t="shared" si="7"/>
        <v>0</v>
      </c>
      <c r="N13" s="403"/>
      <c r="P13" s="403"/>
      <c r="R13" s="403"/>
      <c r="T13" s="403"/>
    </row>
    <row r="14" spans="1:20" s="391" customFormat="1" ht="39.950000000000003" customHeight="1" x14ac:dyDescent="0.25">
      <c r="A14" s="392" t="s">
        <v>278</v>
      </c>
      <c r="B14" s="393" t="s">
        <v>279</v>
      </c>
      <c r="C14" s="394">
        <f t="shared" ref="C14:D14" si="10">C15+C16+C17</f>
        <v>0</v>
      </c>
      <c r="D14" s="394">
        <f t="shared" si="10"/>
        <v>0</v>
      </c>
      <c r="E14" s="395">
        <f t="shared" si="5"/>
        <v>0</v>
      </c>
      <c r="F14" s="394">
        <f t="shared" ref="F14:H14" si="11">F15+F16+F17</f>
        <v>0</v>
      </c>
      <c r="G14" s="395">
        <f t="shared" si="7"/>
        <v>0</v>
      </c>
      <c r="H14" s="394">
        <f t="shared" si="11"/>
        <v>0</v>
      </c>
      <c r="I14" s="395">
        <f t="shared" si="7"/>
        <v>0</v>
      </c>
      <c r="J14" s="394">
        <f t="shared" ref="J14" si="12">J15+J16+J17</f>
        <v>0</v>
      </c>
      <c r="K14" s="395">
        <f t="shared" si="7"/>
        <v>0</v>
      </c>
      <c r="L14" s="394">
        <f t="shared" ref="L14" si="13">L15+L16+L17</f>
        <v>0</v>
      </c>
      <c r="M14" s="395">
        <f t="shared" si="7"/>
        <v>0</v>
      </c>
      <c r="N14" s="403"/>
      <c r="P14" s="403"/>
      <c r="R14" s="403"/>
      <c r="T14" s="403"/>
    </row>
    <row r="15" spans="1:20" s="391" customFormat="1" ht="30" customHeight="1" x14ac:dyDescent="0.25">
      <c r="A15" s="398" t="s">
        <v>280</v>
      </c>
      <c r="B15" s="399" t="s">
        <v>281</v>
      </c>
      <c r="C15" s="400"/>
      <c r="D15" s="400"/>
      <c r="E15" s="401">
        <f t="shared" si="5"/>
        <v>0</v>
      </c>
      <c r="F15" s="402"/>
      <c r="G15" s="401">
        <f t="shared" si="7"/>
        <v>0</v>
      </c>
      <c r="H15" s="402"/>
      <c r="I15" s="401">
        <f t="shared" si="7"/>
        <v>0</v>
      </c>
      <c r="J15" s="402"/>
      <c r="K15" s="401">
        <f t="shared" si="7"/>
        <v>0</v>
      </c>
      <c r="L15" s="402"/>
      <c r="M15" s="401">
        <f t="shared" si="7"/>
        <v>0</v>
      </c>
      <c r="N15" s="403"/>
      <c r="P15" s="403"/>
      <c r="R15" s="403"/>
      <c r="T15" s="403"/>
    </row>
    <row r="16" spans="1:20" s="391" customFormat="1" ht="39.950000000000003" customHeight="1" x14ac:dyDescent="0.25">
      <c r="A16" s="398" t="s">
        <v>282</v>
      </c>
      <c r="B16" s="399" t="s">
        <v>283</v>
      </c>
      <c r="C16" s="400"/>
      <c r="D16" s="400"/>
      <c r="E16" s="401">
        <f t="shared" si="5"/>
        <v>0</v>
      </c>
      <c r="F16" s="402"/>
      <c r="G16" s="401">
        <f t="shared" si="7"/>
        <v>0</v>
      </c>
      <c r="H16" s="402"/>
      <c r="I16" s="401">
        <f t="shared" si="7"/>
        <v>0</v>
      </c>
      <c r="J16" s="402"/>
      <c r="K16" s="401">
        <f t="shared" si="7"/>
        <v>0</v>
      </c>
      <c r="L16" s="402"/>
      <c r="M16" s="401">
        <f t="shared" si="7"/>
        <v>0</v>
      </c>
      <c r="N16" s="403"/>
      <c r="P16" s="403"/>
      <c r="R16" s="403"/>
      <c r="T16" s="403"/>
    </row>
    <row r="17" spans="1:20" s="391" customFormat="1" ht="30" customHeight="1" x14ac:dyDescent="0.25">
      <c r="A17" s="398" t="s">
        <v>284</v>
      </c>
      <c r="B17" s="399" t="s">
        <v>285</v>
      </c>
      <c r="C17" s="400"/>
      <c r="D17" s="400"/>
      <c r="E17" s="401">
        <f t="shared" si="5"/>
        <v>0</v>
      </c>
      <c r="F17" s="402"/>
      <c r="G17" s="401">
        <f t="shared" si="7"/>
        <v>0</v>
      </c>
      <c r="H17" s="402"/>
      <c r="I17" s="401">
        <f t="shared" si="7"/>
        <v>0</v>
      </c>
      <c r="J17" s="402"/>
      <c r="K17" s="401">
        <f t="shared" si="7"/>
        <v>0</v>
      </c>
      <c r="L17" s="402"/>
      <c r="M17" s="401">
        <f t="shared" si="7"/>
        <v>0</v>
      </c>
      <c r="N17" s="403"/>
      <c r="P17" s="403"/>
      <c r="R17" s="403"/>
      <c r="T17" s="403"/>
    </row>
    <row r="18" spans="1:20" s="391" customFormat="1" ht="30" customHeight="1" x14ac:dyDescent="0.25">
      <c r="A18" s="392" t="s">
        <v>286</v>
      </c>
      <c r="B18" s="393" t="s">
        <v>287</v>
      </c>
      <c r="C18" s="394">
        <f t="shared" ref="C18:D18" si="14">C19+C20</f>
        <v>0</v>
      </c>
      <c r="D18" s="394">
        <f t="shared" si="14"/>
        <v>0</v>
      </c>
      <c r="E18" s="395">
        <f t="shared" si="5"/>
        <v>0</v>
      </c>
      <c r="F18" s="394">
        <f t="shared" ref="F18:H18" si="15">F19+F20</f>
        <v>0</v>
      </c>
      <c r="G18" s="395">
        <f t="shared" si="7"/>
        <v>0</v>
      </c>
      <c r="H18" s="394">
        <f t="shared" si="15"/>
        <v>0</v>
      </c>
      <c r="I18" s="395">
        <f t="shared" si="7"/>
        <v>0</v>
      </c>
      <c r="J18" s="394">
        <f t="shared" ref="J18" si="16">J19+J20</f>
        <v>0</v>
      </c>
      <c r="K18" s="395">
        <f t="shared" si="7"/>
        <v>0</v>
      </c>
      <c r="L18" s="394">
        <f t="shared" ref="L18" si="17">L19+L20</f>
        <v>0</v>
      </c>
      <c r="M18" s="395">
        <f t="shared" si="7"/>
        <v>0</v>
      </c>
      <c r="N18" s="403"/>
      <c r="P18" s="403"/>
      <c r="R18" s="403"/>
      <c r="T18" s="403"/>
    </row>
    <row r="19" spans="1:20" s="391" customFormat="1" ht="30" customHeight="1" x14ac:dyDescent="0.25">
      <c r="A19" s="398" t="s">
        <v>288</v>
      </c>
      <c r="B19" s="399" t="s">
        <v>289</v>
      </c>
      <c r="C19" s="400"/>
      <c r="D19" s="400"/>
      <c r="E19" s="401">
        <f t="shared" si="5"/>
        <v>0</v>
      </c>
      <c r="F19" s="402"/>
      <c r="G19" s="401">
        <f t="shared" si="7"/>
        <v>0</v>
      </c>
      <c r="H19" s="402"/>
      <c r="I19" s="401">
        <f t="shared" si="7"/>
        <v>0</v>
      </c>
      <c r="J19" s="402"/>
      <c r="K19" s="401">
        <f t="shared" si="7"/>
        <v>0</v>
      </c>
      <c r="L19" s="402"/>
      <c r="M19" s="401">
        <f t="shared" si="7"/>
        <v>0</v>
      </c>
      <c r="N19" s="403"/>
      <c r="P19" s="403"/>
      <c r="R19" s="403"/>
      <c r="T19" s="403"/>
    </row>
    <row r="20" spans="1:20" s="391" customFormat="1" ht="30" customHeight="1" x14ac:dyDescent="0.25">
      <c r="A20" s="398" t="s">
        <v>290</v>
      </c>
      <c r="B20" s="399" t="s">
        <v>291</v>
      </c>
      <c r="C20" s="400"/>
      <c r="D20" s="400"/>
      <c r="E20" s="401">
        <f t="shared" si="5"/>
        <v>0</v>
      </c>
      <c r="F20" s="402"/>
      <c r="G20" s="401">
        <f t="shared" si="7"/>
        <v>0</v>
      </c>
      <c r="H20" s="402"/>
      <c r="I20" s="401">
        <f t="shared" si="7"/>
        <v>0</v>
      </c>
      <c r="J20" s="402"/>
      <c r="K20" s="401">
        <f t="shared" si="7"/>
        <v>0</v>
      </c>
      <c r="L20" s="402"/>
      <c r="M20" s="401">
        <f t="shared" si="7"/>
        <v>0</v>
      </c>
      <c r="N20" s="403"/>
      <c r="P20" s="403"/>
      <c r="R20" s="403"/>
      <c r="T20" s="403"/>
    </row>
    <row r="21" spans="1:20" s="391" customFormat="1" ht="39.950000000000003" customHeight="1" x14ac:dyDescent="0.25">
      <c r="A21" s="392" t="s">
        <v>292</v>
      </c>
      <c r="B21" s="393" t="s">
        <v>293</v>
      </c>
      <c r="C21" s="394">
        <f t="shared" ref="C21:D21" si="18">C22+C23+C24+C25+C26</f>
        <v>0</v>
      </c>
      <c r="D21" s="394">
        <f t="shared" si="18"/>
        <v>0</v>
      </c>
      <c r="E21" s="395">
        <f t="shared" si="5"/>
        <v>0</v>
      </c>
      <c r="F21" s="394">
        <f t="shared" ref="F21:H21" si="19">F22+F23+F24+F25+F26</f>
        <v>0</v>
      </c>
      <c r="G21" s="395">
        <f t="shared" si="7"/>
        <v>0</v>
      </c>
      <c r="H21" s="394">
        <f t="shared" si="19"/>
        <v>0</v>
      </c>
      <c r="I21" s="395">
        <f t="shared" si="7"/>
        <v>0</v>
      </c>
      <c r="J21" s="394">
        <f t="shared" ref="J21" si="20">J22+J23+J24+J25+J26</f>
        <v>0</v>
      </c>
      <c r="K21" s="395">
        <f t="shared" si="7"/>
        <v>0</v>
      </c>
      <c r="L21" s="394">
        <f t="shared" ref="L21" si="21">L22+L23+L24+L25+L26</f>
        <v>0</v>
      </c>
      <c r="M21" s="395">
        <f t="shared" si="7"/>
        <v>0</v>
      </c>
      <c r="N21" s="403"/>
      <c r="P21" s="403"/>
      <c r="R21" s="403"/>
      <c r="T21" s="403"/>
    </row>
    <row r="22" spans="1:20" s="391" customFormat="1" ht="30" customHeight="1" x14ac:dyDescent="0.25">
      <c r="A22" s="398" t="s">
        <v>268</v>
      </c>
      <c r="B22" s="399" t="s">
        <v>294</v>
      </c>
      <c r="C22" s="400"/>
      <c r="D22" s="400"/>
      <c r="E22" s="401">
        <f t="shared" si="5"/>
        <v>0</v>
      </c>
      <c r="F22" s="402"/>
      <c r="G22" s="401">
        <f t="shared" si="7"/>
        <v>0</v>
      </c>
      <c r="H22" s="402"/>
      <c r="I22" s="401">
        <f t="shared" si="7"/>
        <v>0</v>
      </c>
      <c r="J22" s="402"/>
      <c r="K22" s="401">
        <f t="shared" si="7"/>
        <v>0</v>
      </c>
      <c r="L22" s="402"/>
      <c r="M22" s="401">
        <f t="shared" si="7"/>
        <v>0</v>
      </c>
      <c r="N22" s="403"/>
      <c r="P22" s="403"/>
      <c r="R22" s="403"/>
      <c r="T22" s="403"/>
    </row>
    <row r="23" spans="1:20" s="391" customFormat="1" ht="39.950000000000003" customHeight="1" x14ac:dyDescent="0.25">
      <c r="A23" s="398" t="s">
        <v>270</v>
      </c>
      <c r="B23" s="399" t="s">
        <v>295</v>
      </c>
      <c r="C23" s="400"/>
      <c r="D23" s="400"/>
      <c r="E23" s="401">
        <f t="shared" si="5"/>
        <v>0</v>
      </c>
      <c r="F23" s="402"/>
      <c r="G23" s="401">
        <f t="shared" si="7"/>
        <v>0</v>
      </c>
      <c r="H23" s="402"/>
      <c r="I23" s="401">
        <f t="shared" si="7"/>
        <v>0</v>
      </c>
      <c r="J23" s="402"/>
      <c r="K23" s="401">
        <f t="shared" si="7"/>
        <v>0</v>
      </c>
      <c r="L23" s="402"/>
      <c r="M23" s="401">
        <f t="shared" si="7"/>
        <v>0</v>
      </c>
      <c r="N23" s="403"/>
      <c r="P23" s="403"/>
      <c r="R23" s="403"/>
      <c r="T23" s="403"/>
    </row>
    <row r="24" spans="1:20" s="391" customFormat="1" ht="39.950000000000003" customHeight="1" x14ac:dyDescent="0.25">
      <c r="A24" s="398" t="s">
        <v>272</v>
      </c>
      <c r="B24" s="399" t="s">
        <v>296</v>
      </c>
      <c r="C24" s="400"/>
      <c r="D24" s="400"/>
      <c r="E24" s="401">
        <f t="shared" si="5"/>
        <v>0</v>
      </c>
      <c r="F24" s="402"/>
      <c r="G24" s="401">
        <f t="shared" si="7"/>
        <v>0</v>
      </c>
      <c r="H24" s="402"/>
      <c r="I24" s="401">
        <f t="shared" si="7"/>
        <v>0</v>
      </c>
      <c r="J24" s="402"/>
      <c r="K24" s="401">
        <f t="shared" si="7"/>
        <v>0</v>
      </c>
      <c r="L24" s="402"/>
      <c r="M24" s="401">
        <f t="shared" si="7"/>
        <v>0</v>
      </c>
      <c r="N24" s="403"/>
      <c r="P24" s="403"/>
      <c r="R24" s="403"/>
      <c r="T24" s="403"/>
    </row>
    <row r="25" spans="1:20" s="391" customFormat="1" ht="39.950000000000003" customHeight="1" x14ac:dyDescent="0.25">
      <c r="A25" s="398" t="s">
        <v>274</v>
      </c>
      <c r="B25" s="399" t="s">
        <v>297</v>
      </c>
      <c r="C25" s="400"/>
      <c r="D25" s="400"/>
      <c r="E25" s="401">
        <f t="shared" si="5"/>
        <v>0</v>
      </c>
      <c r="F25" s="402"/>
      <c r="G25" s="401">
        <f t="shared" si="7"/>
        <v>0</v>
      </c>
      <c r="H25" s="402"/>
      <c r="I25" s="401">
        <f t="shared" si="7"/>
        <v>0</v>
      </c>
      <c r="J25" s="402"/>
      <c r="K25" s="401">
        <f t="shared" si="7"/>
        <v>0</v>
      </c>
      <c r="L25" s="402"/>
      <c r="M25" s="401">
        <f t="shared" si="7"/>
        <v>0</v>
      </c>
      <c r="N25" s="403"/>
      <c r="P25" s="403"/>
      <c r="R25" s="403"/>
      <c r="T25" s="403"/>
    </row>
    <row r="26" spans="1:20" s="391" customFormat="1" ht="30" customHeight="1" x14ac:dyDescent="0.25">
      <c r="A26" s="398" t="s">
        <v>276</v>
      </c>
      <c r="B26" s="399" t="s">
        <v>298</v>
      </c>
      <c r="C26" s="400"/>
      <c r="D26" s="400"/>
      <c r="E26" s="401">
        <f t="shared" si="5"/>
        <v>0</v>
      </c>
      <c r="F26" s="402"/>
      <c r="G26" s="401">
        <f t="shared" si="7"/>
        <v>0</v>
      </c>
      <c r="H26" s="402"/>
      <c r="I26" s="401">
        <f t="shared" si="7"/>
        <v>0</v>
      </c>
      <c r="J26" s="402"/>
      <c r="K26" s="401">
        <f t="shared" si="7"/>
        <v>0</v>
      </c>
      <c r="L26" s="402"/>
      <c r="M26" s="401">
        <f t="shared" si="7"/>
        <v>0</v>
      </c>
      <c r="N26" s="403"/>
      <c r="P26" s="403"/>
      <c r="R26" s="403"/>
      <c r="T26" s="403"/>
    </row>
    <row r="27" spans="1:20" s="391" customFormat="1" ht="60" customHeight="1" x14ac:dyDescent="0.25">
      <c r="A27" s="392" t="s">
        <v>299</v>
      </c>
      <c r="B27" s="393" t="s">
        <v>300</v>
      </c>
      <c r="C27" s="400"/>
      <c r="D27" s="400"/>
      <c r="E27" s="395">
        <f t="shared" si="5"/>
        <v>0</v>
      </c>
      <c r="F27" s="402"/>
      <c r="G27" s="395">
        <f t="shared" si="7"/>
        <v>0</v>
      </c>
      <c r="H27" s="402"/>
      <c r="I27" s="395">
        <f t="shared" si="7"/>
        <v>0</v>
      </c>
      <c r="J27" s="402"/>
      <c r="K27" s="395">
        <f t="shared" si="7"/>
        <v>0</v>
      </c>
      <c r="L27" s="402"/>
      <c r="M27" s="395">
        <f t="shared" si="7"/>
        <v>0</v>
      </c>
      <c r="N27" s="403"/>
      <c r="P27" s="403"/>
      <c r="R27" s="403"/>
      <c r="T27" s="403"/>
    </row>
    <row r="28" spans="1:20" s="391" customFormat="1" ht="39.950000000000003" customHeight="1" x14ac:dyDescent="0.25">
      <c r="A28" s="392" t="s">
        <v>301</v>
      </c>
      <c r="B28" s="393" t="s">
        <v>302</v>
      </c>
      <c r="C28" s="394">
        <f t="shared" ref="C28:D28" si="22">C29+C30</f>
        <v>0</v>
      </c>
      <c r="D28" s="394">
        <f t="shared" si="22"/>
        <v>0</v>
      </c>
      <c r="E28" s="395">
        <f t="shared" si="5"/>
        <v>0</v>
      </c>
      <c r="F28" s="394">
        <f t="shared" ref="F28:H28" si="23">F29+F30</f>
        <v>0</v>
      </c>
      <c r="G28" s="395">
        <f t="shared" si="7"/>
        <v>0</v>
      </c>
      <c r="H28" s="394">
        <f t="shared" si="23"/>
        <v>0</v>
      </c>
      <c r="I28" s="395">
        <f t="shared" si="7"/>
        <v>0</v>
      </c>
      <c r="J28" s="394">
        <f t="shared" ref="J28" si="24">J29+J30</f>
        <v>0</v>
      </c>
      <c r="K28" s="395">
        <f t="shared" si="7"/>
        <v>0</v>
      </c>
      <c r="L28" s="394">
        <f t="shared" ref="L28" si="25">L29+L30</f>
        <v>0</v>
      </c>
      <c r="M28" s="395">
        <f t="shared" si="7"/>
        <v>0</v>
      </c>
      <c r="N28" s="403"/>
      <c r="P28" s="403"/>
      <c r="R28" s="403"/>
      <c r="T28" s="403"/>
    </row>
    <row r="29" spans="1:20" s="391" customFormat="1" ht="30" customHeight="1" x14ac:dyDescent="0.25">
      <c r="A29" s="398" t="s">
        <v>303</v>
      </c>
      <c r="B29" s="399" t="s">
        <v>304</v>
      </c>
      <c r="C29" s="400"/>
      <c r="D29" s="400"/>
      <c r="E29" s="401">
        <f t="shared" si="5"/>
        <v>0</v>
      </c>
      <c r="F29" s="402"/>
      <c r="G29" s="401">
        <f t="shared" si="7"/>
        <v>0</v>
      </c>
      <c r="H29" s="402"/>
      <c r="I29" s="401">
        <f t="shared" si="7"/>
        <v>0</v>
      </c>
      <c r="J29" s="402"/>
      <c r="K29" s="401">
        <f t="shared" si="7"/>
        <v>0</v>
      </c>
      <c r="L29" s="402"/>
      <c r="M29" s="401">
        <f t="shared" si="7"/>
        <v>0</v>
      </c>
      <c r="N29" s="403"/>
      <c r="P29" s="403"/>
      <c r="R29" s="403"/>
      <c r="T29" s="403"/>
    </row>
    <row r="30" spans="1:20" s="391" customFormat="1" ht="30" customHeight="1" x14ac:dyDescent="0.25">
      <c r="A30" s="398" t="s">
        <v>305</v>
      </c>
      <c r="B30" s="399" t="s">
        <v>306</v>
      </c>
      <c r="C30" s="400"/>
      <c r="D30" s="400"/>
      <c r="E30" s="401">
        <f t="shared" si="5"/>
        <v>0</v>
      </c>
      <c r="F30" s="402"/>
      <c r="G30" s="401">
        <f t="shared" si="7"/>
        <v>0</v>
      </c>
      <c r="H30" s="402"/>
      <c r="I30" s="401">
        <f t="shared" si="7"/>
        <v>0</v>
      </c>
      <c r="J30" s="402"/>
      <c r="K30" s="401">
        <f t="shared" si="7"/>
        <v>0</v>
      </c>
      <c r="L30" s="402"/>
      <c r="M30" s="401">
        <f t="shared" si="7"/>
        <v>0</v>
      </c>
      <c r="N30" s="403"/>
      <c r="P30" s="403"/>
      <c r="R30" s="403"/>
      <c r="T30" s="403"/>
    </row>
    <row r="31" spans="1:20" s="391" customFormat="1" ht="60" customHeight="1" x14ac:dyDescent="0.25">
      <c r="A31" s="392" t="s">
        <v>307</v>
      </c>
      <c r="B31" s="393" t="s">
        <v>308</v>
      </c>
      <c r="C31" s="394">
        <f t="shared" ref="C31:D31" si="26">C32+C33</f>
        <v>0</v>
      </c>
      <c r="D31" s="394">
        <f t="shared" si="26"/>
        <v>0</v>
      </c>
      <c r="E31" s="395">
        <f t="shared" si="5"/>
        <v>0</v>
      </c>
      <c r="F31" s="394">
        <f t="shared" ref="F31:H31" si="27">F32+F33</f>
        <v>0</v>
      </c>
      <c r="G31" s="395">
        <f t="shared" si="7"/>
        <v>0</v>
      </c>
      <c r="H31" s="394">
        <f t="shared" si="27"/>
        <v>0</v>
      </c>
      <c r="I31" s="395">
        <f t="shared" si="7"/>
        <v>0</v>
      </c>
      <c r="J31" s="394">
        <f t="shared" ref="J31" si="28">J32+J33</f>
        <v>0</v>
      </c>
      <c r="K31" s="395">
        <f t="shared" si="7"/>
        <v>0</v>
      </c>
      <c r="L31" s="394">
        <f t="shared" ref="L31" si="29">L32+L33</f>
        <v>0</v>
      </c>
      <c r="M31" s="395">
        <f t="shared" si="7"/>
        <v>0</v>
      </c>
      <c r="N31" s="403"/>
      <c r="P31" s="403"/>
      <c r="R31" s="403"/>
      <c r="T31" s="403"/>
    </row>
    <row r="32" spans="1:20" s="391" customFormat="1" ht="30" customHeight="1" x14ac:dyDescent="0.25">
      <c r="A32" s="398" t="s">
        <v>268</v>
      </c>
      <c r="B32" s="399" t="s">
        <v>309</v>
      </c>
      <c r="C32" s="400"/>
      <c r="D32" s="400"/>
      <c r="E32" s="401">
        <f t="shared" si="5"/>
        <v>0</v>
      </c>
      <c r="F32" s="402"/>
      <c r="G32" s="401">
        <f t="shared" si="7"/>
        <v>0</v>
      </c>
      <c r="H32" s="402"/>
      <c r="I32" s="401">
        <f t="shared" si="7"/>
        <v>0</v>
      </c>
      <c r="J32" s="402"/>
      <c r="K32" s="401">
        <f t="shared" si="7"/>
        <v>0</v>
      </c>
      <c r="L32" s="402"/>
      <c r="M32" s="401">
        <f t="shared" si="7"/>
        <v>0</v>
      </c>
      <c r="N32" s="403"/>
      <c r="P32" s="403"/>
      <c r="R32" s="403"/>
      <c r="T32" s="403"/>
    </row>
    <row r="33" spans="1:20" s="391" customFormat="1" ht="30" customHeight="1" x14ac:dyDescent="0.25">
      <c r="A33" s="398" t="s">
        <v>310</v>
      </c>
      <c r="B33" s="399" t="s">
        <v>311</v>
      </c>
      <c r="C33" s="400"/>
      <c r="D33" s="400"/>
      <c r="E33" s="401">
        <f t="shared" si="5"/>
        <v>0</v>
      </c>
      <c r="F33" s="402"/>
      <c r="G33" s="401">
        <f t="shared" si="7"/>
        <v>0</v>
      </c>
      <c r="H33" s="402"/>
      <c r="I33" s="401">
        <f t="shared" si="7"/>
        <v>0</v>
      </c>
      <c r="J33" s="402"/>
      <c r="K33" s="401">
        <f t="shared" si="7"/>
        <v>0</v>
      </c>
      <c r="L33" s="402"/>
      <c r="M33" s="401">
        <f t="shared" si="7"/>
        <v>0</v>
      </c>
      <c r="N33" s="403"/>
      <c r="P33" s="403"/>
      <c r="R33" s="403"/>
      <c r="T33" s="403"/>
    </row>
    <row r="34" spans="1:20" s="391" customFormat="1" ht="39.950000000000003" customHeight="1" x14ac:dyDescent="0.25">
      <c r="A34" s="392" t="s">
        <v>312</v>
      </c>
      <c r="B34" s="393" t="s">
        <v>313</v>
      </c>
      <c r="C34" s="394">
        <f t="shared" ref="C34:D34" si="30">C35+C36</f>
        <v>0</v>
      </c>
      <c r="D34" s="394">
        <f t="shared" si="30"/>
        <v>0</v>
      </c>
      <c r="E34" s="395">
        <f t="shared" si="5"/>
        <v>0</v>
      </c>
      <c r="F34" s="394">
        <f t="shared" ref="F34:H34" si="31">F35+F36</f>
        <v>0</v>
      </c>
      <c r="G34" s="395">
        <f t="shared" si="7"/>
        <v>0</v>
      </c>
      <c r="H34" s="394">
        <f t="shared" si="31"/>
        <v>0</v>
      </c>
      <c r="I34" s="395">
        <f t="shared" si="7"/>
        <v>0</v>
      </c>
      <c r="J34" s="394">
        <f t="shared" ref="J34" si="32">J35+J36</f>
        <v>0</v>
      </c>
      <c r="K34" s="395">
        <f t="shared" si="7"/>
        <v>0</v>
      </c>
      <c r="L34" s="394">
        <f t="shared" ref="L34" si="33">L35+L36</f>
        <v>0</v>
      </c>
      <c r="M34" s="395">
        <f t="shared" si="7"/>
        <v>0</v>
      </c>
      <c r="N34" s="403"/>
      <c r="P34" s="403"/>
      <c r="R34" s="403"/>
      <c r="T34" s="403"/>
    </row>
    <row r="35" spans="1:20" s="391" customFormat="1" ht="30" customHeight="1" x14ac:dyDescent="0.25">
      <c r="A35" s="398" t="s">
        <v>268</v>
      </c>
      <c r="B35" s="399" t="s">
        <v>314</v>
      </c>
      <c r="C35" s="400"/>
      <c r="D35" s="400"/>
      <c r="E35" s="401">
        <f t="shared" si="5"/>
        <v>0</v>
      </c>
      <c r="F35" s="402"/>
      <c r="G35" s="401">
        <f t="shared" si="7"/>
        <v>0</v>
      </c>
      <c r="H35" s="402"/>
      <c r="I35" s="401">
        <f t="shared" si="7"/>
        <v>0</v>
      </c>
      <c r="J35" s="402"/>
      <c r="K35" s="401">
        <f t="shared" si="7"/>
        <v>0</v>
      </c>
      <c r="L35" s="402"/>
      <c r="M35" s="401">
        <f t="shared" si="7"/>
        <v>0</v>
      </c>
      <c r="N35" s="403"/>
      <c r="P35" s="403"/>
      <c r="R35" s="403"/>
      <c r="T35" s="403"/>
    </row>
    <row r="36" spans="1:20" s="391" customFormat="1" ht="30" customHeight="1" x14ac:dyDescent="0.25">
      <c r="A36" s="398" t="s">
        <v>310</v>
      </c>
      <c r="B36" s="399" t="s">
        <v>315</v>
      </c>
      <c r="C36" s="400"/>
      <c r="D36" s="400"/>
      <c r="E36" s="401">
        <f t="shared" si="5"/>
        <v>0</v>
      </c>
      <c r="F36" s="402"/>
      <c r="G36" s="401">
        <f t="shared" si="7"/>
        <v>0</v>
      </c>
      <c r="H36" s="402"/>
      <c r="I36" s="401">
        <f t="shared" si="7"/>
        <v>0</v>
      </c>
      <c r="J36" s="402"/>
      <c r="K36" s="401">
        <f t="shared" si="7"/>
        <v>0</v>
      </c>
      <c r="L36" s="402"/>
      <c r="M36" s="401">
        <f t="shared" si="7"/>
        <v>0</v>
      </c>
      <c r="N36" s="403"/>
      <c r="P36" s="403"/>
      <c r="R36" s="403"/>
      <c r="T36" s="403"/>
    </row>
    <row r="37" spans="1:20" s="391" customFormat="1" ht="30" customHeight="1" x14ac:dyDescent="0.25">
      <c r="A37" s="392" t="s">
        <v>316</v>
      </c>
      <c r="B37" s="393" t="s">
        <v>317</v>
      </c>
      <c r="C37" s="394">
        <f t="shared" ref="C37:D37" si="34">C38+C39</f>
        <v>0</v>
      </c>
      <c r="D37" s="394">
        <f t="shared" si="34"/>
        <v>0</v>
      </c>
      <c r="E37" s="395">
        <f t="shared" si="5"/>
        <v>0</v>
      </c>
      <c r="F37" s="394">
        <f t="shared" ref="F37:H37" si="35">F38+F39</f>
        <v>0</v>
      </c>
      <c r="G37" s="395">
        <f t="shared" si="7"/>
        <v>0</v>
      </c>
      <c r="H37" s="394">
        <f t="shared" si="35"/>
        <v>0</v>
      </c>
      <c r="I37" s="395">
        <f t="shared" si="7"/>
        <v>0</v>
      </c>
      <c r="J37" s="394">
        <f t="shared" ref="J37" si="36">J38+J39</f>
        <v>0</v>
      </c>
      <c r="K37" s="395">
        <f t="shared" si="7"/>
        <v>0</v>
      </c>
      <c r="L37" s="394">
        <f t="shared" ref="L37" si="37">L38+L39</f>
        <v>0</v>
      </c>
      <c r="M37" s="395">
        <f t="shared" si="7"/>
        <v>0</v>
      </c>
      <c r="N37" s="403"/>
      <c r="P37" s="403"/>
      <c r="R37" s="403"/>
      <c r="T37" s="403"/>
    </row>
    <row r="38" spans="1:20" s="391" customFormat="1" ht="30" customHeight="1" x14ac:dyDescent="0.25">
      <c r="A38" s="398" t="s">
        <v>268</v>
      </c>
      <c r="B38" s="399" t="s">
        <v>318</v>
      </c>
      <c r="C38" s="400"/>
      <c r="D38" s="400"/>
      <c r="E38" s="401">
        <f t="shared" si="5"/>
        <v>0</v>
      </c>
      <c r="F38" s="402"/>
      <c r="G38" s="401">
        <f t="shared" si="7"/>
        <v>0</v>
      </c>
      <c r="H38" s="402"/>
      <c r="I38" s="401">
        <f t="shared" si="7"/>
        <v>0</v>
      </c>
      <c r="J38" s="402"/>
      <c r="K38" s="401">
        <f t="shared" si="7"/>
        <v>0</v>
      </c>
      <c r="L38" s="402"/>
      <c r="M38" s="401">
        <f t="shared" si="7"/>
        <v>0</v>
      </c>
      <c r="N38" s="403"/>
      <c r="P38" s="403"/>
      <c r="R38" s="403"/>
      <c r="T38" s="403"/>
    </row>
    <row r="39" spans="1:20" s="391" customFormat="1" ht="30" customHeight="1" x14ac:dyDescent="0.25">
      <c r="A39" s="398" t="s">
        <v>310</v>
      </c>
      <c r="B39" s="399" t="s">
        <v>319</v>
      </c>
      <c r="C39" s="400"/>
      <c r="D39" s="400"/>
      <c r="E39" s="401">
        <f t="shared" si="5"/>
        <v>0</v>
      </c>
      <c r="F39" s="402"/>
      <c r="G39" s="401">
        <f t="shared" si="7"/>
        <v>0</v>
      </c>
      <c r="H39" s="402"/>
      <c r="I39" s="401">
        <f t="shared" si="7"/>
        <v>0</v>
      </c>
      <c r="J39" s="402"/>
      <c r="K39" s="401">
        <f t="shared" si="7"/>
        <v>0</v>
      </c>
      <c r="L39" s="402"/>
      <c r="M39" s="401">
        <f t="shared" si="7"/>
        <v>0</v>
      </c>
      <c r="N39" s="403"/>
      <c r="P39" s="403"/>
      <c r="R39" s="403"/>
      <c r="T39" s="403"/>
    </row>
    <row r="40" spans="1:20" s="391" customFormat="1" ht="60" customHeight="1" x14ac:dyDescent="0.25">
      <c r="A40" s="392" t="s">
        <v>320</v>
      </c>
      <c r="B40" s="393" t="s">
        <v>321</v>
      </c>
      <c r="C40" s="400"/>
      <c r="D40" s="400"/>
      <c r="E40" s="395">
        <f t="shared" si="5"/>
        <v>0</v>
      </c>
      <c r="F40" s="402"/>
      <c r="G40" s="395">
        <f t="shared" si="7"/>
        <v>0</v>
      </c>
      <c r="H40" s="402"/>
      <c r="I40" s="395">
        <f t="shared" si="7"/>
        <v>0</v>
      </c>
      <c r="J40" s="402"/>
      <c r="K40" s="395">
        <f t="shared" si="7"/>
        <v>0</v>
      </c>
      <c r="L40" s="402"/>
      <c r="M40" s="395">
        <f t="shared" si="7"/>
        <v>0</v>
      </c>
      <c r="N40" s="403"/>
      <c r="O40" s="403"/>
      <c r="P40" s="403"/>
      <c r="Q40" s="403"/>
      <c r="R40" s="403"/>
      <c r="S40" s="403"/>
      <c r="T40" s="403"/>
    </row>
    <row r="41" spans="1:20" s="391" customFormat="1" ht="30" customHeight="1" x14ac:dyDescent="0.25">
      <c r="A41" s="392" t="s">
        <v>322</v>
      </c>
      <c r="B41" s="393" t="s">
        <v>323</v>
      </c>
      <c r="C41" s="400"/>
      <c r="D41" s="400"/>
      <c r="E41" s="395">
        <f t="shared" si="5"/>
        <v>0</v>
      </c>
      <c r="F41" s="402"/>
      <c r="G41" s="395">
        <f t="shared" si="7"/>
        <v>0</v>
      </c>
      <c r="H41" s="402"/>
      <c r="I41" s="395">
        <f t="shared" si="7"/>
        <v>0</v>
      </c>
      <c r="J41" s="402"/>
      <c r="K41" s="395">
        <f t="shared" si="7"/>
        <v>0</v>
      </c>
      <c r="L41" s="402"/>
      <c r="M41" s="395">
        <f t="shared" si="7"/>
        <v>0</v>
      </c>
      <c r="N41" s="403"/>
      <c r="O41" s="403"/>
      <c r="P41" s="403"/>
      <c r="Q41" s="403"/>
      <c r="R41" s="403"/>
      <c r="S41" s="403"/>
      <c r="T41" s="403"/>
    </row>
    <row r="42" spans="1:20" s="391" customFormat="1" ht="30" customHeight="1" x14ac:dyDescent="0.25">
      <c r="A42" s="392" t="s">
        <v>324</v>
      </c>
      <c r="B42" s="393" t="s">
        <v>325</v>
      </c>
      <c r="C42" s="400"/>
      <c r="D42" s="400"/>
      <c r="E42" s="395">
        <f t="shared" si="5"/>
        <v>0</v>
      </c>
      <c r="F42" s="402"/>
      <c r="G42" s="395">
        <f t="shared" si="7"/>
        <v>0</v>
      </c>
      <c r="H42" s="402"/>
      <c r="I42" s="395">
        <f t="shared" si="7"/>
        <v>0</v>
      </c>
      <c r="J42" s="402"/>
      <c r="K42" s="395">
        <f t="shared" si="7"/>
        <v>0</v>
      </c>
      <c r="L42" s="402"/>
      <c r="M42" s="395">
        <f t="shared" si="7"/>
        <v>0</v>
      </c>
      <c r="N42" s="403"/>
      <c r="O42" s="403"/>
      <c r="P42" s="403"/>
      <c r="Q42" s="403"/>
      <c r="R42" s="403"/>
      <c r="S42" s="403"/>
      <c r="T42" s="403"/>
    </row>
    <row r="43" spans="1:20" s="391" customFormat="1" ht="39.950000000000003" customHeight="1" x14ac:dyDescent="0.25">
      <c r="A43" s="387" t="s">
        <v>326</v>
      </c>
      <c r="B43" s="388"/>
      <c r="C43" s="404">
        <f>C44+C50+C54+C57+C63+C64+C67+C70+C73+C76+C77+C78</f>
        <v>0</v>
      </c>
      <c r="D43" s="404">
        <f>D44+D50+D54+D57+D63+D64+D67+D70+D73+D76+D77+D78</f>
        <v>0</v>
      </c>
      <c r="E43" s="390">
        <f t="shared" si="5"/>
        <v>0</v>
      </c>
      <c r="F43" s="404">
        <f>F44+F50+F54+F57+F63+F64+F67+F70+F73+F76+F77+F78</f>
        <v>0</v>
      </c>
      <c r="G43" s="390">
        <f t="shared" si="7"/>
        <v>0</v>
      </c>
      <c r="H43" s="404">
        <f>H44+H50+H54+H57+H63+H64+H67+H70+H73+H76+H77+H78</f>
        <v>0</v>
      </c>
      <c r="I43" s="390">
        <f t="shared" si="7"/>
        <v>0</v>
      </c>
      <c r="J43" s="404">
        <f>J44+J50+J54+J57+J63+J64+J67+J70+J73+J76+J77+J78</f>
        <v>0</v>
      </c>
      <c r="K43" s="390">
        <f t="shared" si="7"/>
        <v>0</v>
      </c>
      <c r="L43" s="404">
        <f>L44+L50+L54+L57+L63+L64+L67+L70+L73+L76+L77+L78</f>
        <v>0</v>
      </c>
      <c r="M43" s="390">
        <f t="shared" si="7"/>
        <v>0</v>
      </c>
      <c r="N43" s="403"/>
      <c r="O43" s="403"/>
      <c r="P43" s="403"/>
      <c r="Q43" s="403"/>
      <c r="R43" s="403"/>
      <c r="S43" s="403"/>
      <c r="T43" s="403"/>
    </row>
    <row r="44" spans="1:20" s="391" customFormat="1" ht="39.950000000000003" customHeight="1" x14ac:dyDescent="0.25">
      <c r="A44" s="392" t="s">
        <v>266</v>
      </c>
      <c r="B44" s="393"/>
      <c r="C44" s="405">
        <f>C45+C46+C47+C48+C49</f>
        <v>0</v>
      </c>
      <c r="D44" s="405">
        <f>D45+D46+D47+D48+D49</f>
        <v>0</v>
      </c>
      <c r="E44" s="395">
        <f t="shared" si="5"/>
        <v>0</v>
      </c>
      <c r="F44" s="405">
        <f>F45+F46+F47+F48+F49</f>
        <v>0</v>
      </c>
      <c r="G44" s="395">
        <f t="shared" si="7"/>
        <v>0</v>
      </c>
      <c r="H44" s="405">
        <f>H45+H46+H47+H48+H49</f>
        <v>0</v>
      </c>
      <c r="I44" s="395">
        <f t="shared" si="7"/>
        <v>0</v>
      </c>
      <c r="J44" s="405">
        <f>J45+J46+J47+J48+J49</f>
        <v>0</v>
      </c>
      <c r="K44" s="395">
        <f t="shared" si="7"/>
        <v>0</v>
      </c>
      <c r="L44" s="405">
        <f>L45+L46+L47+L48+L49</f>
        <v>0</v>
      </c>
      <c r="M44" s="395">
        <f t="shared" si="7"/>
        <v>0</v>
      </c>
      <c r="N44" s="403"/>
      <c r="O44" s="403"/>
      <c r="P44" s="403"/>
      <c r="Q44" s="403"/>
      <c r="R44" s="403"/>
      <c r="S44" s="403"/>
      <c r="T44" s="403"/>
    </row>
    <row r="45" spans="1:20" s="391" customFormat="1" ht="30" customHeight="1" x14ac:dyDescent="0.25">
      <c r="A45" s="398" t="s">
        <v>268</v>
      </c>
      <c r="B45" s="399"/>
      <c r="C45" s="406">
        <f t="shared" ref="C45:D49" si="38">IF(C9=0,0,C81/C9)</f>
        <v>0</v>
      </c>
      <c r="D45" s="406">
        <f t="shared" si="38"/>
        <v>0</v>
      </c>
      <c r="E45" s="401">
        <f t="shared" si="5"/>
        <v>0</v>
      </c>
      <c r="F45" s="406"/>
      <c r="G45" s="401">
        <f t="shared" si="7"/>
        <v>0</v>
      </c>
      <c r="H45" s="406"/>
      <c r="I45" s="401">
        <f t="shared" si="7"/>
        <v>0</v>
      </c>
      <c r="J45" s="406"/>
      <c r="K45" s="401">
        <f t="shared" si="7"/>
        <v>0</v>
      </c>
      <c r="L45" s="406"/>
      <c r="M45" s="401">
        <f t="shared" si="7"/>
        <v>0</v>
      </c>
      <c r="N45" s="403"/>
      <c r="O45" s="403"/>
      <c r="P45" s="403"/>
      <c r="Q45" s="403"/>
      <c r="R45" s="403"/>
      <c r="S45" s="403"/>
      <c r="T45" s="403"/>
    </row>
    <row r="46" spans="1:20" s="391" customFormat="1" ht="39.950000000000003" customHeight="1" x14ac:dyDescent="0.25">
      <c r="A46" s="398" t="s">
        <v>270</v>
      </c>
      <c r="B46" s="399"/>
      <c r="C46" s="406">
        <f t="shared" si="38"/>
        <v>0</v>
      </c>
      <c r="D46" s="406">
        <f t="shared" si="38"/>
        <v>0</v>
      </c>
      <c r="E46" s="401">
        <f t="shared" si="5"/>
        <v>0</v>
      </c>
      <c r="F46" s="406"/>
      <c r="G46" s="401">
        <f t="shared" si="7"/>
        <v>0</v>
      </c>
      <c r="H46" s="406"/>
      <c r="I46" s="401">
        <f t="shared" si="7"/>
        <v>0</v>
      </c>
      <c r="J46" s="406"/>
      <c r="K46" s="401">
        <f t="shared" si="7"/>
        <v>0</v>
      </c>
      <c r="L46" s="406"/>
      <c r="M46" s="401">
        <f t="shared" si="7"/>
        <v>0</v>
      </c>
      <c r="N46" s="403"/>
      <c r="O46" s="403"/>
      <c r="P46" s="403"/>
      <c r="Q46" s="403"/>
      <c r="R46" s="403"/>
      <c r="S46" s="403"/>
      <c r="T46" s="403"/>
    </row>
    <row r="47" spans="1:20" s="391" customFormat="1" ht="39.950000000000003" customHeight="1" x14ac:dyDescent="0.25">
      <c r="A47" s="398" t="s">
        <v>272</v>
      </c>
      <c r="B47" s="399"/>
      <c r="C47" s="406">
        <f t="shared" si="38"/>
        <v>0</v>
      </c>
      <c r="D47" s="406">
        <f t="shared" si="38"/>
        <v>0</v>
      </c>
      <c r="E47" s="401">
        <f t="shared" si="5"/>
        <v>0</v>
      </c>
      <c r="F47" s="406"/>
      <c r="G47" s="401">
        <f t="shared" si="7"/>
        <v>0</v>
      </c>
      <c r="H47" s="406"/>
      <c r="I47" s="401">
        <f t="shared" si="7"/>
        <v>0</v>
      </c>
      <c r="J47" s="406"/>
      <c r="K47" s="401">
        <f t="shared" si="7"/>
        <v>0</v>
      </c>
      <c r="L47" s="406"/>
      <c r="M47" s="401">
        <f t="shared" si="7"/>
        <v>0</v>
      </c>
      <c r="N47" s="403"/>
      <c r="O47" s="403"/>
      <c r="P47" s="403"/>
      <c r="Q47" s="403"/>
      <c r="R47" s="403"/>
      <c r="S47" s="403"/>
      <c r="T47" s="403"/>
    </row>
    <row r="48" spans="1:20" s="391" customFormat="1" ht="39.950000000000003" customHeight="1" x14ac:dyDescent="0.25">
      <c r="A48" s="398" t="s">
        <v>274</v>
      </c>
      <c r="B48" s="399"/>
      <c r="C48" s="406">
        <f t="shared" si="38"/>
        <v>0</v>
      </c>
      <c r="D48" s="406">
        <f t="shared" si="38"/>
        <v>0</v>
      </c>
      <c r="E48" s="401">
        <f t="shared" si="5"/>
        <v>0</v>
      </c>
      <c r="F48" s="406"/>
      <c r="G48" s="401">
        <f t="shared" si="7"/>
        <v>0</v>
      </c>
      <c r="H48" s="406"/>
      <c r="I48" s="401">
        <f t="shared" si="7"/>
        <v>0</v>
      </c>
      <c r="J48" s="406"/>
      <c r="K48" s="401">
        <f t="shared" si="7"/>
        <v>0</v>
      </c>
      <c r="L48" s="406"/>
      <c r="M48" s="401">
        <f t="shared" si="7"/>
        <v>0</v>
      </c>
      <c r="N48" s="403"/>
      <c r="O48" s="403"/>
      <c r="P48" s="403"/>
      <c r="Q48" s="403"/>
      <c r="R48" s="403"/>
      <c r="S48" s="403"/>
      <c r="T48" s="403"/>
    </row>
    <row r="49" spans="1:20" s="391" customFormat="1" ht="30" customHeight="1" x14ac:dyDescent="0.25">
      <c r="A49" s="398" t="s">
        <v>276</v>
      </c>
      <c r="B49" s="399"/>
      <c r="C49" s="406">
        <f t="shared" si="38"/>
        <v>0</v>
      </c>
      <c r="D49" s="406">
        <f t="shared" si="38"/>
        <v>0</v>
      </c>
      <c r="E49" s="401">
        <f t="shared" si="5"/>
        <v>0</v>
      </c>
      <c r="F49" s="406"/>
      <c r="G49" s="401">
        <f t="shared" si="7"/>
        <v>0</v>
      </c>
      <c r="H49" s="406"/>
      <c r="I49" s="401">
        <f t="shared" si="7"/>
        <v>0</v>
      </c>
      <c r="J49" s="406"/>
      <c r="K49" s="401">
        <f t="shared" si="7"/>
        <v>0</v>
      </c>
      <c r="L49" s="406"/>
      <c r="M49" s="401">
        <f t="shared" si="7"/>
        <v>0</v>
      </c>
      <c r="N49" s="403"/>
      <c r="O49" s="403"/>
      <c r="P49" s="403"/>
      <c r="Q49" s="403"/>
      <c r="R49" s="403"/>
      <c r="S49" s="403"/>
      <c r="T49" s="403"/>
    </row>
    <row r="50" spans="1:20" s="391" customFormat="1" ht="39.950000000000003" customHeight="1" x14ac:dyDescent="0.25">
      <c r="A50" s="392" t="s">
        <v>278</v>
      </c>
      <c r="B50" s="393"/>
      <c r="C50" s="405">
        <f>C51+C52+C53</f>
        <v>0</v>
      </c>
      <c r="D50" s="405">
        <f>D51+D52+D53</f>
        <v>0</v>
      </c>
      <c r="E50" s="395">
        <f t="shared" si="5"/>
        <v>0</v>
      </c>
      <c r="F50" s="405">
        <f>F51+F52+F53</f>
        <v>0</v>
      </c>
      <c r="G50" s="395">
        <f t="shared" si="7"/>
        <v>0</v>
      </c>
      <c r="H50" s="405">
        <f>H51+H52+H53</f>
        <v>0</v>
      </c>
      <c r="I50" s="395">
        <f t="shared" si="7"/>
        <v>0</v>
      </c>
      <c r="J50" s="405">
        <f>J51+J52+J53</f>
        <v>0</v>
      </c>
      <c r="K50" s="395">
        <f t="shared" si="7"/>
        <v>0</v>
      </c>
      <c r="L50" s="405">
        <f>L51+L52+L53</f>
        <v>0</v>
      </c>
      <c r="M50" s="395">
        <f t="shared" si="7"/>
        <v>0</v>
      </c>
      <c r="N50" s="403"/>
      <c r="O50" s="403"/>
      <c r="P50" s="403"/>
      <c r="Q50" s="403"/>
      <c r="R50" s="403"/>
      <c r="S50" s="403"/>
      <c r="T50" s="403"/>
    </row>
    <row r="51" spans="1:20" s="391" customFormat="1" ht="30" customHeight="1" x14ac:dyDescent="0.25">
      <c r="A51" s="398" t="s">
        <v>280</v>
      </c>
      <c r="B51" s="399"/>
      <c r="C51" s="406">
        <f t="shared" ref="C51:D53" si="39">IF(C15=0,0,C87/C15)</f>
        <v>0</v>
      </c>
      <c r="D51" s="406">
        <f t="shared" si="39"/>
        <v>0</v>
      </c>
      <c r="E51" s="401">
        <f t="shared" si="5"/>
        <v>0</v>
      </c>
      <c r="F51" s="406"/>
      <c r="G51" s="401">
        <f t="shared" si="7"/>
        <v>0</v>
      </c>
      <c r="H51" s="406"/>
      <c r="I51" s="401">
        <f t="shared" si="7"/>
        <v>0</v>
      </c>
      <c r="J51" s="406"/>
      <c r="K51" s="401">
        <f t="shared" si="7"/>
        <v>0</v>
      </c>
      <c r="L51" s="406"/>
      <c r="M51" s="401">
        <f t="shared" si="7"/>
        <v>0</v>
      </c>
      <c r="N51" s="403"/>
      <c r="O51" s="403"/>
      <c r="P51" s="403"/>
      <c r="Q51" s="403"/>
      <c r="R51" s="403"/>
      <c r="S51" s="403"/>
      <c r="T51" s="403"/>
    </row>
    <row r="52" spans="1:20" s="391" customFormat="1" ht="39.950000000000003" customHeight="1" x14ac:dyDescent="0.25">
      <c r="A52" s="398" t="s">
        <v>282</v>
      </c>
      <c r="B52" s="399"/>
      <c r="C52" s="406">
        <f t="shared" si="39"/>
        <v>0</v>
      </c>
      <c r="D52" s="406">
        <f t="shared" si="39"/>
        <v>0</v>
      </c>
      <c r="E52" s="401">
        <f t="shared" si="5"/>
        <v>0</v>
      </c>
      <c r="F52" s="406"/>
      <c r="G52" s="401">
        <f t="shared" si="7"/>
        <v>0</v>
      </c>
      <c r="H52" s="406"/>
      <c r="I52" s="401">
        <f t="shared" si="7"/>
        <v>0</v>
      </c>
      <c r="J52" s="406"/>
      <c r="K52" s="401">
        <f t="shared" si="7"/>
        <v>0</v>
      </c>
      <c r="L52" s="406"/>
      <c r="M52" s="401">
        <f t="shared" si="7"/>
        <v>0</v>
      </c>
      <c r="N52" s="403"/>
      <c r="O52" s="403"/>
      <c r="P52" s="403"/>
      <c r="Q52" s="403"/>
      <c r="R52" s="403"/>
      <c r="S52" s="403"/>
      <c r="T52" s="403"/>
    </row>
    <row r="53" spans="1:20" s="391" customFormat="1" ht="30" customHeight="1" x14ac:dyDescent="0.25">
      <c r="A53" s="398" t="s">
        <v>284</v>
      </c>
      <c r="B53" s="399"/>
      <c r="C53" s="406">
        <f t="shared" si="39"/>
        <v>0</v>
      </c>
      <c r="D53" s="406">
        <f t="shared" si="39"/>
        <v>0</v>
      </c>
      <c r="E53" s="401">
        <f t="shared" si="5"/>
        <v>0</v>
      </c>
      <c r="F53" s="406"/>
      <c r="G53" s="401">
        <f t="shared" si="7"/>
        <v>0</v>
      </c>
      <c r="H53" s="406"/>
      <c r="I53" s="401">
        <f t="shared" si="7"/>
        <v>0</v>
      </c>
      <c r="J53" s="406"/>
      <c r="K53" s="401">
        <f t="shared" si="7"/>
        <v>0</v>
      </c>
      <c r="L53" s="406"/>
      <c r="M53" s="401">
        <f t="shared" si="7"/>
        <v>0</v>
      </c>
      <c r="N53" s="403"/>
      <c r="O53" s="403"/>
      <c r="P53" s="403"/>
      <c r="Q53" s="403"/>
      <c r="R53" s="403"/>
      <c r="S53" s="403"/>
      <c r="T53" s="403"/>
    </row>
    <row r="54" spans="1:20" s="391" customFormat="1" ht="30" customHeight="1" x14ac:dyDescent="0.25">
      <c r="A54" s="392" t="s">
        <v>286</v>
      </c>
      <c r="B54" s="393"/>
      <c r="C54" s="405">
        <f>C55+C56</f>
        <v>0</v>
      </c>
      <c r="D54" s="405">
        <f>D55+D56</f>
        <v>0</v>
      </c>
      <c r="E54" s="395">
        <f t="shared" si="5"/>
        <v>0</v>
      </c>
      <c r="F54" s="405">
        <f>F55+F56</f>
        <v>0</v>
      </c>
      <c r="G54" s="395">
        <f t="shared" si="7"/>
        <v>0</v>
      </c>
      <c r="H54" s="405">
        <f>H55+H56</f>
        <v>0</v>
      </c>
      <c r="I54" s="395">
        <f t="shared" si="7"/>
        <v>0</v>
      </c>
      <c r="J54" s="405">
        <f>J55+J56</f>
        <v>0</v>
      </c>
      <c r="K54" s="395">
        <f t="shared" si="7"/>
        <v>0</v>
      </c>
      <c r="L54" s="405">
        <f>L55+L56</f>
        <v>0</v>
      </c>
      <c r="M54" s="395">
        <f t="shared" si="7"/>
        <v>0</v>
      </c>
      <c r="N54" s="403"/>
      <c r="O54" s="403"/>
      <c r="P54" s="403"/>
      <c r="Q54" s="403"/>
      <c r="R54" s="403"/>
      <c r="S54" s="403"/>
      <c r="T54" s="403"/>
    </row>
    <row r="55" spans="1:20" s="391" customFormat="1" ht="30" customHeight="1" x14ac:dyDescent="0.25">
      <c r="A55" s="398" t="s">
        <v>288</v>
      </c>
      <c r="B55" s="399"/>
      <c r="C55" s="406">
        <f>IF(C19=0,0,C91/C19)</f>
        <v>0</v>
      </c>
      <c r="D55" s="406">
        <f>IF(D19=0,0,D91/D19)</f>
        <v>0</v>
      </c>
      <c r="E55" s="401">
        <f t="shared" si="5"/>
        <v>0</v>
      </c>
      <c r="F55" s="406"/>
      <c r="G55" s="401">
        <f t="shared" si="7"/>
        <v>0</v>
      </c>
      <c r="H55" s="406"/>
      <c r="I55" s="401">
        <f t="shared" si="7"/>
        <v>0</v>
      </c>
      <c r="J55" s="406"/>
      <c r="K55" s="401">
        <f t="shared" si="7"/>
        <v>0</v>
      </c>
      <c r="L55" s="406"/>
      <c r="M55" s="401">
        <f t="shared" si="7"/>
        <v>0</v>
      </c>
      <c r="N55" s="403"/>
      <c r="O55" s="403"/>
      <c r="P55" s="403"/>
      <c r="Q55" s="403"/>
      <c r="R55" s="403"/>
      <c r="S55" s="403"/>
      <c r="T55" s="403"/>
    </row>
    <row r="56" spans="1:20" s="391" customFormat="1" ht="30" customHeight="1" x14ac:dyDescent="0.25">
      <c r="A56" s="398" t="s">
        <v>290</v>
      </c>
      <c r="B56" s="399"/>
      <c r="C56" s="406">
        <f>IF(C20=0,0,C92/C20)</f>
        <v>0</v>
      </c>
      <c r="D56" s="406">
        <f>IF(D20=0,0,D92/D20)</f>
        <v>0</v>
      </c>
      <c r="E56" s="401">
        <f t="shared" si="5"/>
        <v>0</v>
      </c>
      <c r="F56" s="406"/>
      <c r="G56" s="401">
        <f t="shared" si="7"/>
        <v>0</v>
      </c>
      <c r="H56" s="406"/>
      <c r="I56" s="401">
        <f t="shared" si="7"/>
        <v>0</v>
      </c>
      <c r="J56" s="406"/>
      <c r="K56" s="401">
        <f t="shared" si="7"/>
        <v>0</v>
      </c>
      <c r="L56" s="406"/>
      <c r="M56" s="401">
        <f t="shared" si="7"/>
        <v>0</v>
      </c>
      <c r="N56" s="403"/>
      <c r="O56" s="403"/>
      <c r="P56" s="403"/>
      <c r="Q56" s="403"/>
      <c r="R56" s="403"/>
      <c r="S56" s="403"/>
      <c r="T56" s="403"/>
    </row>
    <row r="57" spans="1:20" s="391" customFormat="1" ht="39.950000000000003" customHeight="1" x14ac:dyDescent="0.25">
      <c r="A57" s="392" t="s">
        <v>292</v>
      </c>
      <c r="B57" s="393"/>
      <c r="C57" s="405">
        <f>C58+C59+C60+C61+C62</f>
        <v>0</v>
      </c>
      <c r="D57" s="405">
        <f>D58+D59+D60+D61+D62</f>
        <v>0</v>
      </c>
      <c r="E57" s="395">
        <f t="shared" si="5"/>
        <v>0</v>
      </c>
      <c r="F57" s="405">
        <f>F58+F59+F60+F61+F62</f>
        <v>0</v>
      </c>
      <c r="G57" s="395">
        <f t="shared" si="7"/>
        <v>0</v>
      </c>
      <c r="H57" s="405">
        <f>H58+H59+H60+H61+H62</f>
        <v>0</v>
      </c>
      <c r="I57" s="395">
        <f t="shared" si="7"/>
        <v>0</v>
      </c>
      <c r="J57" s="405">
        <f>J58+J59+J60+J61+J62</f>
        <v>0</v>
      </c>
      <c r="K57" s="395">
        <f t="shared" si="7"/>
        <v>0</v>
      </c>
      <c r="L57" s="405">
        <f>L58+L59+L60+L61+L62</f>
        <v>0</v>
      </c>
      <c r="M57" s="395">
        <f t="shared" si="7"/>
        <v>0</v>
      </c>
      <c r="N57" s="403"/>
      <c r="O57" s="403"/>
      <c r="P57" s="403"/>
      <c r="Q57" s="403"/>
      <c r="R57" s="403"/>
      <c r="S57" s="403"/>
      <c r="T57" s="403"/>
    </row>
    <row r="58" spans="1:20" s="391" customFormat="1" ht="30" customHeight="1" x14ac:dyDescent="0.25">
      <c r="A58" s="398" t="s">
        <v>268</v>
      </c>
      <c r="B58" s="399"/>
      <c r="C58" s="406">
        <f t="shared" ref="C58:D63" si="40">IF(C22=0,0,C94/C22)</f>
        <v>0</v>
      </c>
      <c r="D58" s="406">
        <f t="shared" si="40"/>
        <v>0</v>
      </c>
      <c r="E58" s="401">
        <f t="shared" si="5"/>
        <v>0</v>
      </c>
      <c r="F58" s="406"/>
      <c r="G58" s="401">
        <f t="shared" si="7"/>
        <v>0</v>
      </c>
      <c r="H58" s="406"/>
      <c r="I58" s="401">
        <f t="shared" si="7"/>
        <v>0</v>
      </c>
      <c r="J58" s="406"/>
      <c r="K58" s="401">
        <f t="shared" si="7"/>
        <v>0</v>
      </c>
      <c r="L58" s="406"/>
      <c r="M58" s="401">
        <f t="shared" si="7"/>
        <v>0</v>
      </c>
      <c r="N58" s="403"/>
      <c r="O58" s="403"/>
      <c r="P58" s="403"/>
      <c r="Q58" s="403"/>
      <c r="R58" s="403"/>
      <c r="S58" s="403"/>
      <c r="T58" s="403"/>
    </row>
    <row r="59" spans="1:20" s="391" customFormat="1" ht="39.950000000000003" customHeight="1" x14ac:dyDescent="0.25">
      <c r="A59" s="398" t="s">
        <v>270</v>
      </c>
      <c r="B59" s="399"/>
      <c r="C59" s="406">
        <f t="shared" si="40"/>
        <v>0</v>
      </c>
      <c r="D59" s="406">
        <f t="shared" si="40"/>
        <v>0</v>
      </c>
      <c r="E59" s="401">
        <f t="shared" si="5"/>
        <v>0</v>
      </c>
      <c r="F59" s="406"/>
      <c r="G59" s="401">
        <f t="shared" si="7"/>
        <v>0</v>
      </c>
      <c r="H59" s="406"/>
      <c r="I59" s="401">
        <f t="shared" si="7"/>
        <v>0</v>
      </c>
      <c r="J59" s="406"/>
      <c r="K59" s="401">
        <f t="shared" si="7"/>
        <v>0</v>
      </c>
      <c r="L59" s="406"/>
      <c r="M59" s="401">
        <f t="shared" si="7"/>
        <v>0</v>
      </c>
      <c r="N59" s="403"/>
      <c r="O59" s="403"/>
      <c r="P59" s="403"/>
      <c r="Q59" s="403"/>
      <c r="R59" s="403"/>
      <c r="S59" s="403"/>
      <c r="T59" s="403"/>
    </row>
    <row r="60" spans="1:20" s="391" customFormat="1" ht="39.950000000000003" customHeight="1" x14ac:dyDescent="0.25">
      <c r="A60" s="398" t="s">
        <v>272</v>
      </c>
      <c r="B60" s="399"/>
      <c r="C60" s="406">
        <f t="shared" si="40"/>
        <v>0</v>
      </c>
      <c r="D60" s="406">
        <f t="shared" si="40"/>
        <v>0</v>
      </c>
      <c r="E60" s="401">
        <f t="shared" si="5"/>
        <v>0</v>
      </c>
      <c r="F60" s="406"/>
      <c r="G60" s="401">
        <f t="shared" si="7"/>
        <v>0</v>
      </c>
      <c r="H60" s="406"/>
      <c r="I60" s="401">
        <f t="shared" si="7"/>
        <v>0</v>
      </c>
      <c r="J60" s="406"/>
      <c r="K60" s="401">
        <f t="shared" si="7"/>
        <v>0</v>
      </c>
      <c r="L60" s="406"/>
      <c r="M60" s="401">
        <f t="shared" si="7"/>
        <v>0</v>
      </c>
      <c r="N60" s="403"/>
      <c r="O60" s="403"/>
      <c r="P60" s="403"/>
      <c r="Q60" s="403"/>
      <c r="R60" s="403"/>
      <c r="S60" s="403"/>
      <c r="T60" s="403"/>
    </row>
    <row r="61" spans="1:20" s="391" customFormat="1" ht="39.950000000000003" customHeight="1" x14ac:dyDescent="0.25">
      <c r="A61" s="398" t="s">
        <v>274</v>
      </c>
      <c r="B61" s="399"/>
      <c r="C61" s="406">
        <f t="shared" si="40"/>
        <v>0</v>
      </c>
      <c r="D61" s="406">
        <f t="shared" si="40"/>
        <v>0</v>
      </c>
      <c r="E61" s="401">
        <f t="shared" si="5"/>
        <v>0</v>
      </c>
      <c r="F61" s="406"/>
      <c r="G61" s="401">
        <f t="shared" si="7"/>
        <v>0</v>
      </c>
      <c r="H61" s="406"/>
      <c r="I61" s="401">
        <f t="shared" si="7"/>
        <v>0</v>
      </c>
      <c r="J61" s="406"/>
      <c r="K61" s="401">
        <f t="shared" si="7"/>
        <v>0</v>
      </c>
      <c r="L61" s="406"/>
      <c r="M61" s="401">
        <f t="shared" si="7"/>
        <v>0</v>
      </c>
      <c r="N61" s="403"/>
      <c r="O61" s="403"/>
      <c r="P61" s="403"/>
      <c r="Q61" s="403"/>
      <c r="R61" s="403"/>
      <c r="S61" s="403"/>
      <c r="T61" s="403"/>
    </row>
    <row r="62" spans="1:20" s="391" customFormat="1" ht="30" customHeight="1" x14ac:dyDescent="0.25">
      <c r="A62" s="398" t="s">
        <v>276</v>
      </c>
      <c r="B62" s="399"/>
      <c r="C62" s="406">
        <f t="shared" si="40"/>
        <v>0</v>
      </c>
      <c r="D62" s="406">
        <f t="shared" si="40"/>
        <v>0</v>
      </c>
      <c r="E62" s="401">
        <f t="shared" si="5"/>
        <v>0</v>
      </c>
      <c r="F62" s="406"/>
      <c r="G62" s="401">
        <f t="shared" si="7"/>
        <v>0</v>
      </c>
      <c r="H62" s="406"/>
      <c r="I62" s="401">
        <f t="shared" si="7"/>
        <v>0</v>
      </c>
      <c r="J62" s="406"/>
      <c r="K62" s="401">
        <f t="shared" si="7"/>
        <v>0</v>
      </c>
      <c r="L62" s="406"/>
      <c r="M62" s="401">
        <f t="shared" si="7"/>
        <v>0</v>
      </c>
      <c r="N62" s="403"/>
      <c r="O62" s="403"/>
      <c r="P62" s="403"/>
      <c r="Q62" s="403"/>
      <c r="R62" s="403"/>
      <c r="S62" s="403"/>
      <c r="T62" s="403"/>
    </row>
    <row r="63" spans="1:20" s="391" customFormat="1" ht="60" customHeight="1" x14ac:dyDescent="0.25">
      <c r="A63" s="392" t="s">
        <v>327</v>
      </c>
      <c r="B63" s="393"/>
      <c r="C63" s="405">
        <f t="shared" si="40"/>
        <v>0</v>
      </c>
      <c r="D63" s="405">
        <f t="shared" si="40"/>
        <v>0</v>
      </c>
      <c r="E63" s="395">
        <f t="shared" si="5"/>
        <v>0</v>
      </c>
      <c r="F63" s="406"/>
      <c r="G63" s="395">
        <f t="shared" si="7"/>
        <v>0</v>
      </c>
      <c r="H63" s="406"/>
      <c r="I63" s="395">
        <f t="shared" si="7"/>
        <v>0</v>
      </c>
      <c r="J63" s="406"/>
      <c r="K63" s="395">
        <f t="shared" si="7"/>
        <v>0</v>
      </c>
      <c r="L63" s="406"/>
      <c r="M63" s="395">
        <f t="shared" si="7"/>
        <v>0</v>
      </c>
      <c r="N63" s="403"/>
      <c r="O63" s="403"/>
      <c r="P63" s="403"/>
      <c r="Q63" s="403"/>
      <c r="R63" s="403"/>
      <c r="S63" s="403"/>
      <c r="T63" s="403"/>
    </row>
    <row r="64" spans="1:20" s="391" customFormat="1" ht="39.950000000000003" customHeight="1" x14ac:dyDescent="0.25">
      <c r="A64" s="392" t="s">
        <v>301</v>
      </c>
      <c r="B64" s="393"/>
      <c r="C64" s="405">
        <f>C65+C66</f>
        <v>0</v>
      </c>
      <c r="D64" s="405">
        <f>D65+D66</f>
        <v>0</v>
      </c>
      <c r="E64" s="395">
        <f t="shared" si="5"/>
        <v>0</v>
      </c>
      <c r="F64" s="405">
        <f>F65+F66</f>
        <v>0</v>
      </c>
      <c r="G64" s="395">
        <f t="shared" si="7"/>
        <v>0</v>
      </c>
      <c r="H64" s="405">
        <f>H65+H66</f>
        <v>0</v>
      </c>
      <c r="I64" s="395">
        <f t="shared" si="7"/>
        <v>0</v>
      </c>
      <c r="J64" s="405">
        <f>J65+J66</f>
        <v>0</v>
      </c>
      <c r="K64" s="395">
        <f t="shared" si="7"/>
        <v>0</v>
      </c>
      <c r="L64" s="405">
        <f>L65+L66</f>
        <v>0</v>
      </c>
      <c r="M64" s="395">
        <f t="shared" si="7"/>
        <v>0</v>
      </c>
      <c r="N64" s="403"/>
      <c r="O64" s="403"/>
      <c r="P64" s="403"/>
      <c r="Q64" s="403"/>
      <c r="R64" s="403"/>
      <c r="S64" s="403"/>
      <c r="T64" s="403"/>
    </row>
    <row r="65" spans="1:20" s="391" customFormat="1" ht="30" customHeight="1" x14ac:dyDescent="0.25">
      <c r="A65" s="398" t="s">
        <v>303</v>
      </c>
      <c r="B65" s="399"/>
      <c r="C65" s="406">
        <f>IF(C29=0,0,C101/C29)</f>
        <v>0</v>
      </c>
      <c r="D65" s="406">
        <f>IF(D29=0,0,D101/D29)</f>
        <v>0</v>
      </c>
      <c r="E65" s="401">
        <f t="shared" si="5"/>
        <v>0</v>
      </c>
      <c r="F65" s="406"/>
      <c r="G65" s="401">
        <f t="shared" si="7"/>
        <v>0</v>
      </c>
      <c r="H65" s="406"/>
      <c r="I65" s="401">
        <f t="shared" si="7"/>
        <v>0</v>
      </c>
      <c r="J65" s="406"/>
      <c r="K65" s="401">
        <f t="shared" si="7"/>
        <v>0</v>
      </c>
      <c r="L65" s="406"/>
      <c r="M65" s="401">
        <f t="shared" si="7"/>
        <v>0</v>
      </c>
      <c r="N65" s="403"/>
      <c r="O65" s="403"/>
      <c r="P65" s="403"/>
      <c r="Q65" s="403"/>
      <c r="R65" s="403"/>
      <c r="S65" s="403"/>
      <c r="T65" s="403"/>
    </row>
    <row r="66" spans="1:20" s="391" customFormat="1" ht="30" customHeight="1" x14ac:dyDescent="0.25">
      <c r="A66" s="398" t="s">
        <v>305</v>
      </c>
      <c r="B66" s="399"/>
      <c r="C66" s="406">
        <f>IF(C30=0,0,C102/C30)</f>
        <v>0</v>
      </c>
      <c r="D66" s="406">
        <f>IF(D30=0,0,D102/D30)</f>
        <v>0</v>
      </c>
      <c r="E66" s="401">
        <f t="shared" si="5"/>
        <v>0</v>
      </c>
      <c r="F66" s="406"/>
      <c r="G66" s="401">
        <f t="shared" si="7"/>
        <v>0</v>
      </c>
      <c r="H66" s="406"/>
      <c r="I66" s="401">
        <f t="shared" si="7"/>
        <v>0</v>
      </c>
      <c r="J66" s="406"/>
      <c r="K66" s="401">
        <f t="shared" si="7"/>
        <v>0</v>
      </c>
      <c r="L66" s="406"/>
      <c r="M66" s="401">
        <f t="shared" si="7"/>
        <v>0</v>
      </c>
      <c r="N66" s="403"/>
      <c r="O66" s="403"/>
      <c r="P66" s="403"/>
      <c r="Q66" s="403"/>
      <c r="R66" s="403"/>
      <c r="S66" s="403"/>
      <c r="T66" s="403"/>
    </row>
    <row r="67" spans="1:20" s="391" customFormat="1" ht="60" customHeight="1" x14ac:dyDescent="0.25">
      <c r="A67" s="392" t="s">
        <v>307</v>
      </c>
      <c r="B67" s="393"/>
      <c r="C67" s="405">
        <f>C68+C69</f>
        <v>0</v>
      </c>
      <c r="D67" s="405">
        <f>D68+D69</f>
        <v>0</v>
      </c>
      <c r="E67" s="395">
        <f t="shared" si="5"/>
        <v>0</v>
      </c>
      <c r="F67" s="405">
        <f>F68+F69</f>
        <v>0</v>
      </c>
      <c r="G67" s="395">
        <f t="shared" si="7"/>
        <v>0</v>
      </c>
      <c r="H67" s="405">
        <f>H68+H69</f>
        <v>0</v>
      </c>
      <c r="I67" s="395">
        <f t="shared" si="7"/>
        <v>0</v>
      </c>
      <c r="J67" s="405">
        <f>J68+J69</f>
        <v>0</v>
      </c>
      <c r="K67" s="395">
        <f t="shared" si="7"/>
        <v>0</v>
      </c>
      <c r="L67" s="405">
        <f>L68+L69</f>
        <v>0</v>
      </c>
      <c r="M67" s="395">
        <f t="shared" si="7"/>
        <v>0</v>
      </c>
      <c r="N67" s="403"/>
      <c r="O67" s="403"/>
      <c r="P67" s="403"/>
      <c r="Q67" s="403"/>
      <c r="R67" s="403"/>
      <c r="S67" s="403"/>
      <c r="T67" s="403"/>
    </row>
    <row r="68" spans="1:20" s="391" customFormat="1" ht="30" customHeight="1" x14ac:dyDescent="0.25">
      <c r="A68" s="398" t="s">
        <v>268</v>
      </c>
      <c r="B68" s="399"/>
      <c r="C68" s="406">
        <f>IF(C32=0,0,C104/C32)</f>
        <v>0</v>
      </c>
      <c r="D68" s="406">
        <f>IF(D32=0,0,D104/D32)</f>
        <v>0</v>
      </c>
      <c r="E68" s="401">
        <f t="shared" si="5"/>
        <v>0</v>
      </c>
      <c r="F68" s="406"/>
      <c r="G68" s="401">
        <f t="shared" si="7"/>
        <v>0</v>
      </c>
      <c r="H68" s="406"/>
      <c r="I68" s="401">
        <f t="shared" si="7"/>
        <v>0</v>
      </c>
      <c r="J68" s="406"/>
      <c r="K68" s="401">
        <f t="shared" si="7"/>
        <v>0</v>
      </c>
      <c r="L68" s="406"/>
      <c r="M68" s="401">
        <f t="shared" si="7"/>
        <v>0</v>
      </c>
      <c r="N68" s="403"/>
      <c r="O68" s="403"/>
      <c r="P68" s="403"/>
      <c r="Q68" s="403"/>
      <c r="R68" s="403"/>
      <c r="S68" s="403"/>
      <c r="T68" s="403"/>
    </row>
    <row r="69" spans="1:20" s="391" customFormat="1" ht="30" customHeight="1" x14ac:dyDescent="0.25">
      <c r="A69" s="398" t="s">
        <v>310</v>
      </c>
      <c r="B69" s="399"/>
      <c r="C69" s="406">
        <f>IF(C33=0,0,C105/C33)</f>
        <v>0</v>
      </c>
      <c r="D69" s="406">
        <f>IF(D33=0,0,D105/D33)</f>
        <v>0</v>
      </c>
      <c r="E69" s="401">
        <f t="shared" si="5"/>
        <v>0</v>
      </c>
      <c r="F69" s="406"/>
      <c r="G69" s="401">
        <f t="shared" si="7"/>
        <v>0</v>
      </c>
      <c r="H69" s="406"/>
      <c r="I69" s="401">
        <f t="shared" si="7"/>
        <v>0</v>
      </c>
      <c r="J69" s="406"/>
      <c r="K69" s="401">
        <f t="shared" si="7"/>
        <v>0</v>
      </c>
      <c r="L69" s="406"/>
      <c r="M69" s="401">
        <f t="shared" si="7"/>
        <v>0</v>
      </c>
      <c r="N69" s="403"/>
      <c r="O69" s="403"/>
      <c r="P69" s="403"/>
      <c r="Q69" s="403"/>
      <c r="R69" s="403"/>
      <c r="S69" s="403"/>
      <c r="T69" s="403"/>
    </row>
    <row r="70" spans="1:20" s="391" customFormat="1" ht="39.950000000000003" customHeight="1" x14ac:dyDescent="0.25">
      <c r="A70" s="392" t="s">
        <v>312</v>
      </c>
      <c r="B70" s="393"/>
      <c r="C70" s="405">
        <f>C71+C72</f>
        <v>0</v>
      </c>
      <c r="D70" s="405">
        <f>D71+D72</f>
        <v>0</v>
      </c>
      <c r="E70" s="395">
        <f t="shared" si="5"/>
        <v>0</v>
      </c>
      <c r="F70" s="405">
        <f>F71+F72</f>
        <v>0</v>
      </c>
      <c r="G70" s="395">
        <f t="shared" si="7"/>
        <v>0</v>
      </c>
      <c r="H70" s="405">
        <f>H71+H72</f>
        <v>0</v>
      </c>
      <c r="I70" s="395">
        <f t="shared" si="7"/>
        <v>0</v>
      </c>
      <c r="J70" s="405">
        <f>J71+J72</f>
        <v>0</v>
      </c>
      <c r="K70" s="395">
        <f t="shared" si="7"/>
        <v>0</v>
      </c>
      <c r="L70" s="405">
        <f>L71+L72</f>
        <v>0</v>
      </c>
      <c r="M70" s="395">
        <f t="shared" si="7"/>
        <v>0</v>
      </c>
      <c r="N70" s="403"/>
      <c r="O70" s="403"/>
      <c r="P70" s="403"/>
      <c r="Q70" s="403"/>
      <c r="R70" s="403"/>
      <c r="S70" s="403"/>
      <c r="T70" s="403"/>
    </row>
    <row r="71" spans="1:20" s="391" customFormat="1" ht="30" customHeight="1" x14ac:dyDescent="0.25">
      <c r="A71" s="398" t="s">
        <v>268</v>
      </c>
      <c r="B71" s="399"/>
      <c r="C71" s="406">
        <f>IF(C35=0,0,C107/C35)</f>
        <v>0</v>
      </c>
      <c r="D71" s="406">
        <f>IF(D35=0,0,D107/D35)</f>
        <v>0</v>
      </c>
      <c r="E71" s="401">
        <f t="shared" si="5"/>
        <v>0</v>
      </c>
      <c r="F71" s="406"/>
      <c r="G71" s="401">
        <f t="shared" si="7"/>
        <v>0</v>
      </c>
      <c r="H71" s="406"/>
      <c r="I71" s="401">
        <f t="shared" si="7"/>
        <v>0</v>
      </c>
      <c r="J71" s="406"/>
      <c r="K71" s="401">
        <f t="shared" si="7"/>
        <v>0</v>
      </c>
      <c r="L71" s="406"/>
      <c r="M71" s="401">
        <f t="shared" ref="M71" si="41">IF(J71=0,0,L71/J71)</f>
        <v>0</v>
      </c>
      <c r="N71" s="403"/>
      <c r="O71" s="403"/>
      <c r="P71" s="403"/>
      <c r="Q71" s="403"/>
      <c r="R71" s="403"/>
      <c r="S71" s="403"/>
      <c r="T71" s="403"/>
    </row>
    <row r="72" spans="1:20" s="391" customFormat="1" ht="30" customHeight="1" x14ac:dyDescent="0.25">
      <c r="A72" s="407" t="s">
        <v>310</v>
      </c>
      <c r="B72" s="399"/>
      <c r="C72" s="406">
        <f>IF(C36=0,0,C108/C36)</f>
        <v>0</v>
      </c>
      <c r="D72" s="406">
        <f>IF(D36=0,0,D108/D36)</f>
        <v>0</v>
      </c>
      <c r="E72" s="401">
        <f t="shared" ref="E72:E116" si="42">IF(C72=0,0,D72/C72)</f>
        <v>0</v>
      </c>
      <c r="F72" s="406"/>
      <c r="G72" s="401">
        <f t="shared" ref="G72:M116" si="43">IF(D72=0,0,F72/D72)</f>
        <v>0</v>
      </c>
      <c r="H72" s="406"/>
      <c r="I72" s="401">
        <f t="shared" si="43"/>
        <v>0</v>
      </c>
      <c r="J72" s="406"/>
      <c r="K72" s="401">
        <f t="shared" si="43"/>
        <v>0</v>
      </c>
      <c r="L72" s="406"/>
      <c r="M72" s="401">
        <f t="shared" si="43"/>
        <v>0</v>
      </c>
      <c r="N72" s="403"/>
      <c r="O72" s="403"/>
      <c r="P72" s="403"/>
      <c r="Q72" s="403"/>
      <c r="R72" s="403"/>
      <c r="S72" s="403"/>
      <c r="T72" s="403"/>
    </row>
    <row r="73" spans="1:20" s="391" customFormat="1" ht="30" customHeight="1" x14ac:dyDescent="0.25">
      <c r="A73" s="392" t="s">
        <v>316</v>
      </c>
      <c r="B73" s="393"/>
      <c r="C73" s="405">
        <f>C74+C75</f>
        <v>0</v>
      </c>
      <c r="D73" s="405">
        <f>D74+D75</f>
        <v>0</v>
      </c>
      <c r="E73" s="395">
        <f t="shared" si="42"/>
        <v>0</v>
      </c>
      <c r="F73" s="405">
        <f>F74+F75</f>
        <v>0</v>
      </c>
      <c r="G73" s="395">
        <f t="shared" si="43"/>
        <v>0</v>
      </c>
      <c r="H73" s="405">
        <f>H74+H75</f>
        <v>0</v>
      </c>
      <c r="I73" s="395">
        <f t="shared" si="43"/>
        <v>0</v>
      </c>
      <c r="J73" s="405">
        <f>J74+J75</f>
        <v>0</v>
      </c>
      <c r="K73" s="395">
        <f t="shared" si="43"/>
        <v>0</v>
      </c>
      <c r="L73" s="405">
        <f>L74+L75</f>
        <v>0</v>
      </c>
      <c r="M73" s="395">
        <f t="shared" si="43"/>
        <v>0</v>
      </c>
      <c r="N73" s="403"/>
      <c r="O73" s="403"/>
      <c r="P73" s="403"/>
      <c r="Q73" s="403"/>
      <c r="R73" s="403"/>
      <c r="S73" s="403"/>
      <c r="T73" s="403"/>
    </row>
    <row r="74" spans="1:20" s="391" customFormat="1" ht="30" customHeight="1" x14ac:dyDescent="0.25">
      <c r="A74" s="407" t="s">
        <v>268</v>
      </c>
      <c r="B74" s="399"/>
      <c r="C74" s="406">
        <f t="shared" ref="C74:D78" si="44">IF(C38=0,0,C110/C38)</f>
        <v>0</v>
      </c>
      <c r="D74" s="406">
        <f t="shared" si="44"/>
        <v>0</v>
      </c>
      <c r="E74" s="401">
        <f t="shared" si="42"/>
        <v>0</v>
      </c>
      <c r="F74" s="406"/>
      <c r="G74" s="401">
        <f t="shared" si="43"/>
        <v>0</v>
      </c>
      <c r="H74" s="406"/>
      <c r="I74" s="401">
        <f t="shared" si="43"/>
        <v>0</v>
      </c>
      <c r="J74" s="406"/>
      <c r="K74" s="401">
        <f t="shared" si="43"/>
        <v>0</v>
      </c>
      <c r="L74" s="406"/>
      <c r="M74" s="401">
        <f t="shared" si="43"/>
        <v>0</v>
      </c>
      <c r="N74" s="403"/>
      <c r="O74" s="403"/>
      <c r="P74" s="403"/>
      <c r="Q74" s="403"/>
      <c r="R74" s="403"/>
      <c r="S74" s="403"/>
      <c r="T74" s="403"/>
    </row>
    <row r="75" spans="1:20" s="391" customFormat="1" ht="30" customHeight="1" x14ac:dyDescent="0.25">
      <c r="A75" s="407" t="s">
        <v>310</v>
      </c>
      <c r="B75" s="399"/>
      <c r="C75" s="406">
        <f t="shared" si="44"/>
        <v>0</v>
      </c>
      <c r="D75" s="406">
        <f t="shared" si="44"/>
        <v>0</v>
      </c>
      <c r="E75" s="401">
        <f t="shared" si="42"/>
        <v>0</v>
      </c>
      <c r="F75" s="406"/>
      <c r="G75" s="401">
        <f t="shared" si="43"/>
        <v>0</v>
      </c>
      <c r="H75" s="406"/>
      <c r="I75" s="401">
        <f t="shared" si="43"/>
        <v>0</v>
      </c>
      <c r="J75" s="406"/>
      <c r="K75" s="401">
        <f t="shared" si="43"/>
        <v>0</v>
      </c>
      <c r="L75" s="406"/>
      <c r="M75" s="401">
        <f t="shared" si="43"/>
        <v>0</v>
      </c>
      <c r="N75" s="403"/>
      <c r="O75" s="403"/>
      <c r="P75" s="403"/>
      <c r="Q75" s="403"/>
      <c r="R75" s="403"/>
      <c r="S75" s="403"/>
      <c r="T75" s="403"/>
    </row>
    <row r="76" spans="1:20" s="391" customFormat="1" ht="60" customHeight="1" x14ac:dyDescent="0.25">
      <c r="A76" s="392" t="s">
        <v>320</v>
      </c>
      <c r="B76" s="393"/>
      <c r="C76" s="405">
        <f t="shared" si="44"/>
        <v>0</v>
      </c>
      <c r="D76" s="405">
        <f t="shared" si="44"/>
        <v>0</v>
      </c>
      <c r="E76" s="395">
        <f t="shared" si="42"/>
        <v>0</v>
      </c>
      <c r="F76" s="406"/>
      <c r="G76" s="395">
        <f t="shared" si="43"/>
        <v>0</v>
      </c>
      <c r="H76" s="406"/>
      <c r="I76" s="395">
        <f t="shared" si="43"/>
        <v>0</v>
      </c>
      <c r="J76" s="406"/>
      <c r="K76" s="395">
        <f t="shared" si="43"/>
        <v>0</v>
      </c>
      <c r="L76" s="406"/>
      <c r="M76" s="395">
        <f t="shared" si="43"/>
        <v>0</v>
      </c>
      <c r="N76" s="403"/>
      <c r="O76" s="403"/>
      <c r="P76" s="403"/>
      <c r="Q76" s="403"/>
      <c r="R76" s="403"/>
      <c r="S76" s="403"/>
      <c r="T76" s="403"/>
    </row>
    <row r="77" spans="1:20" s="391" customFormat="1" ht="30" customHeight="1" x14ac:dyDescent="0.25">
      <c r="A77" s="392" t="s">
        <v>322</v>
      </c>
      <c r="B77" s="393"/>
      <c r="C77" s="405">
        <f t="shared" si="44"/>
        <v>0</v>
      </c>
      <c r="D77" s="405">
        <f t="shared" si="44"/>
        <v>0</v>
      </c>
      <c r="E77" s="395">
        <f t="shared" si="42"/>
        <v>0</v>
      </c>
      <c r="F77" s="406"/>
      <c r="G77" s="395">
        <f t="shared" si="43"/>
        <v>0</v>
      </c>
      <c r="H77" s="406"/>
      <c r="I77" s="395">
        <f t="shared" si="43"/>
        <v>0</v>
      </c>
      <c r="J77" s="406"/>
      <c r="K77" s="395">
        <f t="shared" si="43"/>
        <v>0</v>
      </c>
      <c r="L77" s="406"/>
      <c r="M77" s="395">
        <f t="shared" si="43"/>
        <v>0</v>
      </c>
      <c r="N77" s="403"/>
      <c r="O77" s="403"/>
      <c r="P77" s="403"/>
      <c r="Q77" s="403"/>
      <c r="R77" s="403"/>
      <c r="S77" s="403"/>
      <c r="T77" s="403"/>
    </row>
    <row r="78" spans="1:20" s="391" customFormat="1" ht="30" customHeight="1" x14ac:dyDescent="0.25">
      <c r="A78" s="392" t="s">
        <v>324</v>
      </c>
      <c r="B78" s="393"/>
      <c r="C78" s="405">
        <f t="shared" si="44"/>
        <v>0</v>
      </c>
      <c r="D78" s="405">
        <f t="shared" si="44"/>
        <v>0</v>
      </c>
      <c r="E78" s="395">
        <f t="shared" si="42"/>
        <v>0</v>
      </c>
      <c r="F78" s="406"/>
      <c r="G78" s="395">
        <f t="shared" si="43"/>
        <v>0</v>
      </c>
      <c r="H78" s="406"/>
      <c r="I78" s="395">
        <f t="shared" si="43"/>
        <v>0</v>
      </c>
      <c r="J78" s="406"/>
      <c r="K78" s="395">
        <f t="shared" si="43"/>
        <v>0</v>
      </c>
      <c r="L78" s="406"/>
      <c r="M78" s="395">
        <f t="shared" si="43"/>
        <v>0</v>
      </c>
      <c r="N78" s="403"/>
      <c r="O78" s="403"/>
      <c r="P78" s="403"/>
      <c r="Q78" s="403"/>
      <c r="R78" s="403"/>
      <c r="S78" s="403"/>
      <c r="T78" s="403"/>
    </row>
    <row r="79" spans="1:20" s="408" customFormat="1" ht="60" customHeight="1" x14ac:dyDescent="0.2">
      <c r="A79" s="387" t="s">
        <v>328</v>
      </c>
      <c r="B79" s="388" t="s">
        <v>329</v>
      </c>
      <c r="C79" s="389">
        <f>C80+C86+C90+C93+C99+C100+C103+C106+C109+C112+C113+C114</f>
        <v>0</v>
      </c>
      <c r="D79" s="389">
        <f>D80+D86+D90+D93+D99+D100+D103+D106+D109+D112+D113+D114</f>
        <v>0</v>
      </c>
      <c r="E79" s="390">
        <f t="shared" si="42"/>
        <v>0</v>
      </c>
      <c r="F79" s="389">
        <f>F80+F86+F90+F93+F99+F100+F103+F106+F109+F112+F113+F114</f>
        <v>0</v>
      </c>
      <c r="G79" s="390">
        <f t="shared" si="43"/>
        <v>0</v>
      </c>
      <c r="H79" s="389">
        <f>H80+H86+H90+H93+H99+H100+H103+H106+H109+H112+H113+H114</f>
        <v>0</v>
      </c>
      <c r="I79" s="390">
        <f t="shared" si="43"/>
        <v>0</v>
      </c>
      <c r="J79" s="389">
        <f>J80+J86+J90+J93+J99+J100+J103+J106+J109+J112+J113+J114</f>
        <v>0</v>
      </c>
      <c r="K79" s="390">
        <f t="shared" si="43"/>
        <v>0</v>
      </c>
      <c r="L79" s="389">
        <f>L80+L86+L90+L93+L99+L100+L103+L106+L109+L112+L113+L114</f>
        <v>0</v>
      </c>
      <c r="M79" s="390">
        <f t="shared" si="43"/>
        <v>0</v>
      </c>
    </row>
    <row r="80" spans="1:20" s="391" customFormat="1" ht="37.5" x14ac:dyDescent="0.25">
      <c r="A80" s="392" t="s">
        <v>266</v>
      </c>
      <c r="B80" s="393" t="s">
        <v>330</v>
      </c>
      <c r="C80" s="394">
        <f>C81+C82+C83+C84+C85</f>
        <v>0</v>
      </c>
      <c r="D80" s="394">
        <f>D81+D82+D83+D84+D85</f>
        <v>0</v>
      </c>
      <c r="E80" s="395">
        <f t="shared" si="42"/>
        <v>0</v>
      </c>
      <c r="F80" s="394">
        <f>F81+F82+F83+F84+F85</f>
        <v>0</v>
      </c>
      <c r="G80" s="395">
        <f t="shared" si="43"/>
        <v>0</v>
      </c>
      <c r="H80" s="394">
        <f>H81+H82+H83+H84+H85</f>
        <v>0</v>
      </c>
      <c r="I80" s="395">
        <f t="shared" si="43"/>
        <v>0</v>
      </c>
      <c r="J80" s="394">
        <f>J81+J82+J83+J84+J85</f>
        <v>0</v>
      </c>
      <c r="K80" s="395">
        <f t="shared" si="43"/>
        <v>0</v>
      </c>
      <c r="L80" s="394">
        <f>L81+L82+L83+L84+L85</f>
        <v>0</v>
      </c>
      <c r="M80" s="395">
        <f t="shared" si="43"/>
        <v>0</v>
      </c>
    </row>
    <row r="81" spans="1:13" s="391" customFormat="1" ht="30" customHeight="1" x14ac:dyDescent="0.25">
      <c r="A81" s="398" t="s">
        <v>268</v>
      </c>
      <c r="B81" s="399" t="s">
        <v>331</v>
      </c>
      <c r="C81" s="400"/>
      <c r="D81" s="400"/>
      <c r="E81" s="401">
        <f t="shared" si="42"/>
        <v>0</v>
      </c>
      <c r="F81" s="402">
        <f>F45*F9</f>
        <v>0</v>
      </c>
      <c r="G81" s="401">
        <f t="shared" si="43"/>
        <v>0</v>
      </c>
      <c r="H81" s="402">
        <f>H45*H9</f>
        <v>0</v>
      </c>
      <c r="I81" s="401">
        <f t="shared" si="43"/>
        <v>0</v>
      </c>
      <c r="J81" s="402">
        <f>J45*J9</f>
        <v>0</v>
      </c>
      <c r="K81" s="401">
        <f t="shared" si="43"/>
        <v>0</v>
      </c>
      <c r="L81" s="402">
        <f>L45*L9</f>
        <v>0</v>
      </c>
      <c r="M81" s="401">
        <f t="shared" si="43"/>
        <v>0</v>
      </c>
    </row>
    <row r="82" spans="1:13" s="391" customFormat="1" ht="39.950000000000003" customHeight="1" x14ac:dyDescent="0.25">
      <c r="A82" s="398" t="s">
        <v>270</v>
      </c>
      <c r="B82" s="399" t="s">
        <v>332</v>
      </c>
      <c r="C82" s="400"/>
      <c r="D82" s="400"/>
      <c r="E82" s="401">
        <f t="shared" si="42"/>
        <v>0</v>
      </c>
      <c r="F82" s="402">
        <f>F46*F10</f>
        <v>0</v>
      </c>
      <c r="G82" s="401">
        <f t="shared" si="43"/>
        <v>0</v>
      </c>
      <c r="H82" s="402">
        <f>H46*H10</f>
        <v>0</v>
      </c>
      <c r="I82" s="401">
        <f t="shared" si="43"/>
        <v>0</v>
      </c>
      <c r="J82" s="402">
        <f>J46*J10</f>
        <v>0</v>
      </c>
      <c r="K82" s="401">
        <f t="shared" si="43"/>
        <v>0</v>
      </c>
      <c r="L82" s="402">
        <f>L46*L10</f>
        <v>0</v>
      </c>
      <c r="M82" s="401">
        <f t="shared" si="43"/>
        <v>0</v>
      </c>
    </row>
    <row r="83" spans="1:13" s="391" customFormat="1" ht="39.950000000000003" customHeight="1" x14ac:dyDescent="0.25">
      <c r="A83" s="398" t="s">
        <v>272</v>
      </c>
      <c r="B83" s="399" t="s">
        <v>333</v>
      </c>
      <c r="C83" s="400"/>
      <c r="D83" s="400"/>
      <c r="E83" s="401">
        <f t="shared" si="42"/>
        <v>0</v>
      </c>
      <c r="F83" s="402">
        <f>F47*F11</f>
        <v>0</v>
      </c>
      <c r="G83" s="401">
        <f t="shared" si="43"/>
        <v>0</v>
      </c>
      <c r="H83" s="402">
        <f>H47*H11</f>
        <v>0</v>
      </c>
      <c r="I83" s="401">
        <f t="shared" si="43"/>
        <v>0</v>
      </c>
      <c r="J83" s="402">
        <f>J47*J11</f>
        <v>0</v>
      </c>
      <c r="K83" s="401">
        <f t="shared" si="43"/>
        <v>0</v>
      </c>
      <c r="L83" s="402">
        <f>L47*L11</f>
        <v>0</v>
      </c>
      <c r="M83" s="401">
        <f t="shared" si="43"/>
        <v>0</v>
      </c>
    </row>
    <row r="84" spans="1:13" s="391" customFormat="1" ht="39.950000000000003" customHeight="1" x14ac:dyDescent="0.25">
      <c r="A84" s="398" t="s">
        <v>274</v>
      </c>
      <c r="B84" s="399" t="s">
        <v>334</v>
      </c>
      <c r="C84" s="400"/>
      <c r="D84" s="400"/>
      <c r="E84" s="401">
        <f t="shared" si="42"/>
        <v>0</v>
      </c>
      <c r="F84" s="402">
        <f>F48*F12</f>
        <v>0</v>
      </c>
      <c r="G84" s="401">
        <f t="shared" si="43"/>
        <v>0</v>
      </c>
      <c r="H84" s="402">
        <f>H48*H12</f>
        <v>0</v>
      </c>
      <c r="I84" s="401">
        <f t="shared" si="43"/>
        <v>0</v>
      </c>
      <c r="J84" s="402">
        <f>J48*J12</f>
        <v>0</v>
      </c>
      <c r="K84" s="401">
        <f t="shared" si="43"/>
        <v>0</v>
      </c>
      <c r="L84" s="402">
        <f>L48*L12</f>
        <v>0</v>
      </c>
      <c r="M84" s="401">
        <f t="shared" si="43"/>
        <v>0</v>
      </c>
    </row>
    <row r="85" spans="1:13" s="391" customFormat="1" ht="30" customHeight="1" x14ac:dyDescent="0.25">
      <c r="A85" s="398" t="s">
        <v>276</v>
      </c>
      <c r="B85" s="399" t="s">
        <v>335</v>
      </c>
      <c r="C85" s="400"/>
      <c r="D85" s="400"/>
      <c r="E85" s="401">
        <f t="shared" si="42"/>
        <v>0</v>
      </c>
      <c r="F85" s="402">
        <f>F49*F13</f>
        <v>0</v>
      </c>
      <c r="G85" s="401">
        <f t="shared" si="43"/>
        <v>0</v>
      </c>
      <c r="H85" s="402">
        <f>H49*H13</f>
        <v>0</v>
      </c>
      <c r="I85" s="401">
        <f t="shared" si="43"/>
        <v>0</v>
      </c>
      <c r="J85" s="402">
        <f>J49*J13</f>
        <v>0</v>
      </c>
      <c r="K85" s="401">
        <f t="shared" si="43"/>
        <v>0</v>
      </c>
      <c r="L85" s="402">
        <f>L49*L13</f>
        <v>0</v>
      </c>
      <c r="M85" s="401">
        <f t="shared" si="43"/>
        <v>0</v>
      </c>
    </row>
    <row r="86" spans="1:13" s="391" customFormat="1" ht="39.950000000000003" customHeight="1" x14ac:dyDescent="0.25">
      <c r="A86" s="392" t="s">
        <v>278</v>
      </c>
      <c r="B86" s="393" t="s">
        <v>336</v>
      </c>
      <c r="C86" s="394">
        <f>C87+C88+C89</f>
        <v>0</v>
      </c>
      <c r="D86" s="394">
        <f>D87+D88+D89</f>
        <v>0</v>
      </c>
      <c r="E86" s="395">
        <f t="shared" si="42"/>
        <v>0</v>
      </c>
      <c r="F86" s="394">
        <f>F87+F88+F89</f>
        <v>0</v>
      </c>
      <c r="G86" s="395">
        <f t="shared" si="43"/>
        <v>0</v>
      </c>
      <c r="H86" s="394">
        <f>H87+H88+H89</f>
        <v>0</v>
      </c>
      <c r="I86" s="395">
        <f t="shared" si="43"/>
        <v>0</v>
      </c>
      <c r="J86" s="394">
        <f>J87+J88+J89</f>
        <v>0</v>
      </c>
      <c r="K86" s="395">
        <f t="shared" si="43"/>
        <v>0</v>
      </c>
      <c r="L86" s="394">
        <f>L87+L88+L89</f>
        <v>0</v>
      </c>
      <c r="M86" s="395">
        <f t="shared" si="43"/>
        <v>0</v>
      </c>
    </row>
    <row r="87" spans="1:13" s="391" customFormat="1" ht="30" customHeight="1" x14ac:dyDescent="0.25">
      <c r="A87" s="398" t="s">
        <v>280</v>
      </c>
      <c r="B87" s="399" t="s">
        <v>337</v>
      </c>
      <c r="C87" s="400"/>
      <c r="D87" s="400"/>
      <c r="E87" s="401">
        <f t="shared" si="42"/>
        <v>0</v>
      </c>
      <c r="F87" s="402">
        <f>F51*F15</f>
        <v>0</v>
      </c>
      <c r="G87" s="401">
        <f t="shared" si="43"/>
        <v>0</v>
      </c>
      <c r="H87" s="402">
        <f>H51*H15</f>
        <v>0</v>
      </c>
      <c r="I87" s="401">
        <f t="shared" si="43"/>
        <v>0</v>
      </c>
      <c r="J87" s="402">
        <f>J51*J15</f>
        <v>0</v>
      </c>
      <c r="K87" s="401">
        <f t="shared" si="43"/>
        <v>0</v>
      </c>
      <c r="L87" s="402">
        <f>L51*L15</f>
        <v>0</v>
      </c>
      <c r="M87" s="401">
        <f t="shared" si="43"/>
        <v>0</v>
      </c>
    </row>
    <row r="88" spans="1:13" s="391" customFormat="1" ht="39.950000000000003" customHeight="1" x14ac:dyDescent="0.25">
      <c r="A88" s="398" t="s">
        <v>282</v>
      </c>
      <c r="B88" s="399" t="s">
        <v>338</v>
      </c>
      <c r="C88" s="400"/>
      <c r="D88" s="400"/>
      <c r="E88" s="401">
        <f t="shared" si="42"/>
        <v>0</v>
      </c>
      <c r="F88" s="402">
        <f>F52*F16</f>
        <v>0</v>
      </c>
      <c r="G88" s="401">
        <f t="shared" si="43"/>
        <v>0</v>
      </c>
      <c r="H88" s="402">
        <f>H52*H16</f>
        <v>0</v>
      </c>
      <c r="I88" s="401">
        <f t="shared" si="43"/>
        <v>0</v>
      </c>
      <c r="J88" s="402">
        <f>J52*J16</f>
        <v>0</v>
      </c>
      <c r="K88" s="401">
        <f t="shared" si="43"/>
        <v>0</v>
      </c>
      <c r="L88" s="402">
        <f>L52*L16</f>
        <v>0</v>
      </c>
      <c r="M88" s="401">
        <f t="shared" si="43"/>
        <v>0</v>
      </c>
    </row>
    <row r="89" spans="1:13" s="391" customFormat="1" ht="30" customHeight="1" x14ac:dyDescent="0.25">
      <c r="A89" s="398" t="s">
        <v>284</v>
      </c>
      <c r="B89" s="399" t="s">
        <v>339</v>
      </c>
      <c r="C89" s="400"/>
      <c r="D89" s="400"/>
      <c r="E89" s="401">
        <f t="shared" si="42"/>
        <v>0</v>
      </c>
      <c r="F89" s="402">
        <f>F53*F17</f>
        <v>0</v>
      </c>
      <c r="G89" s="401">
        <f t="shared" si="43"/>
        <v>0</v>
      </c>
      <c r="H89" s="402">
        <f>H53*H17</f>
        <v>0</v>
      </c>
      <c r="I89" s="401">
        <f t="shared" si="43"/>
        <v>0</v>
      </c>
      <c r="J89" s="402">
        <f>J53*J17</f>
        <v>0</v>
      </c>
      <c r="K89" s="401">
        <f t="shared" si="43"/>
        <v>0</v>
      </c>
      <c r="L89" s="402">
        <f>L53*L17</f>
        <v>0</v>
      </c>
      <c r="M89" s="401">
        <f t="shared" si="43"/>
        <v>0</v>
      </c>
    </row>
    <row r="90" spans="1:13" s="391" customFormat="1" ht="30" customHeight="1" x14ac:dyDescent="0.25">
      <c r="A90" s="392" t="s">
        <v>286</v>
      </c>
      <c r="B90" s="393" t="s">
        <v>340</v>
      </c>
      <c r="C90" s="394">
        <f>C91+C92</f>
        <v>0</v>
      </c>
      <c r="D90" s="394">
        <f>D91+D92</f>
        <v>0</v>
      </c>
      <c r="E90" s="395">
        <f t="shared" si="42"/>
        <v>0</v>
      </c>
      <c r="F90" s="394">
        <f>F91+F92</f>
        <v>0</v>
      </c>
      <c r="G90" s="395">
        <f t="shared" si="43"/>
        <v>0</v>
      </c>
      <c r="H90" s="394">
        <f>H91+H92</f>
        <v>0</v>
      </c>
      <c r="I90" s="395">
        <f t="shared" si="43"/>
        <v>0</v>
      </c>
      <c r="J90" s="394">
        <f>J91+J92</f>
        <v>0</v>
      </c>
      <c r="K90" s="395">
        <f t="shared" si="43"/>
        <v>0</v>
      </c>
      <c r="L90" s="394">
        <f>L91+L92</f>
        <v>0</v>
      </c>
      <c r="M90" s="395">
        <f t="shared" si="43"/>
        <v>0</v>
      </c>
    </row>
    <row r="91" spans="1:13" s="391" customFormat="1" ht="30" customHeight="1" x14ac:dyDescent="0.25">
      <c r="A91" s="398" t="s">
        <v>288</v>
      </c>
      <c r="B91" s="399" t="s">
        <v>341</v>
      </c>
      <c r="C91" s="400"/>
      <c r="D91" s="400"/>
      <c r="E91" s="401">
        <f t="shared" si="42"/>
        <v>0</v>
      </c>
      <c r="F91" s="402">
        <f>F55*F19</f>
        <v>0</v>
      </c>
      <c r="G91" s="401">
        <f t="shared" si="43"/>
        <v>0</v>
      </c>
      <c r="H91" s="402">
        <f>H55*H19</f>
        <v>0</v>
      </c>
      <c r="I91" s="401">
        <f t="shared" si="43"/>
        <v>0</v>
      </c>
      <c r="J91" s="402">
        <f>J55*J19</f>
        <v>0</v>
      </c>
      <c r="K91" s="401">
        <f t="shared" si="43"/>
        <v>0</v>
      </c>
      <c r="L91" s="402">
        <f>L55*L19</f>
        <v>0</v>
      </c>
      <c r="M91" s="401">
        <f t="shared" si="43"/>
        <v>0</v>
      </c>
    </row>
    <row r="92" spans="1:13" s="391" customFormat="1" ht="30" customHeight="1" x14ac:dyDescent="0.25">
      <c r="A92" s="398" t="s">
        <v>290</v>
      </c>
      <c r="B92" s="399" t="s">
        <v>342</v>
      </c>
      <c r="C92" s="400"/>
      <c r="D92" s="400"/>
      <c r="E92" s="401">
        <f t="shared" si="42"/>
        <v>0</v>
      </c>
      <c r="F92" s="402">
        <f>F56*F20</f>
        <v>0</v>
      </c>
      <c r="G92" s="401">
        <f t="shared" si="43"/>
        <v>0</v>
      </c>
      <c r="H92" s="402">
        <f>H56*H20</f>
        <v>0</v>
      </c>
      <c r="I92" s="401">
        <f t="shared" si="43"/>
        <v>0</v>
      </c>
      <c r="J92" s="402">
        <f>J56*J20</f>
        <v>0</v>
      </c>
      <c r="K92" s="401">
        <f t="shared" si="43"/>
        <v>0</v>
      </c>
      <c r="L92" s="402">
        <f>L56*L20</f>
        <v>0</v>
      </c>
      <c r="M92" s="401">
        <f t="shared" si="43"/>
        <v>0</v>
      </c>
    </row>
    <row r="93" spans="1:13" s="391" customFormat="1" ht="39.950000000000003" customHeight="1" x14ac:dyDescent="0.25">
      <c r="A93" s="392" t="s">
        <v>292</v>
      </c>
      <c r="B93" s="393" t="s">
        <v>343</v>
      </c>
      <c r="C93" s="394">
        <f>C94+C95+C96+C97+C98</f>
        <v>0</v>
      </c>
      <c r="D93" s="394">
        <f>D94+D95+D96+D97+D98</f>
        <v>0</v>
      </c>
      <c r="E93" s="395">
        <f t="shared" si="42"/>
        <v>0</v>
      </c>
      <c r="F93" s="394">
        <f>F94+F95+F96+F97+F98</f>
        <v>0</v>
      </c>
      <c r="G93" s="395">
        <f t="shared" si="43"/>
        <v>0</v>
      </c>
      <c r="H93" s="394">
        <f>H94+H95+H96+H97+H98</f>
        <v>0</v>
      </c>
      <c r="I93" s="395">
        <f t="shared" si="43"/>
        <v>0</v>
      </c>
      <c r="J93" s="394">
        <f>J94+J95+J96+J97+J98</f>
        <v>0</v>
      </c>
      <c r="K93" s="395">
        <f t="shared" si="43"/>
        <v>0</v>
      </c>
      <c r="L93" s="394">
        <f>L94+L95+L96+L97+L98</f>
        <v>0</v>
      </c>
      <c r="M93" s="395">
        <f t="shared" si="43"/>
        <v>0</v>
      </c>
    </row>
    <row r="94" spans="1:13" s="391" customFormat="1" ht="30" customHeight="1" x14ac:dyDescent="0.25">
      <c r="A94" s="398" t="s">
        <v>268</v>
      </c>
      <c r="B94" s="399" t="s">
        <v>344</v>
      </c>
      <c r="C94" s="400"/>
      <c r="D94" s="400"/>
      <c r="E94" s="401">
        <f t="shared" si="42"/>
        <v>0</v>
      </c>
      <c r="F94" s="402">
        <f t="shared" ref="F94:H99" si="45">F58*F22</f>
        <v>0</v>
      </c>
      <c r="G94" s="401">
        <f t="shared" si="43"/>
        <v>0</v>
      </c>
      <c r="H94" s="402">
        <f t="shared" si="45"/>
        <v>0</v>
      </c>
      <c r="I94" s="401">
        <f t="shared" si="43"/>
        <v>0</v>
      </c>
      <c r="J94" s="402">
        <f t="shared" ref="J94:J99" si="46">J58*J22</f>
        <v>0</v>
      </c>
      <c r="K94" s="401">
        <f t="shared" si="43"/>
        <v>0</v>
      </c>
      <c r="L94" s="402">
        <f t="shared" ref="L94:L99" si="47">L58*L22</f>
        <v>0</v>
      </c>
      <c r="M94" s="401">
        <f t="shared" si="43"/>
        <v>0</v>
      </c>
    </row>
    <row r="95" spans="1:13" s="391" customFormat="1" ht="39.950000000000003" customHeight="1" x14ac:dyDescent="0.25">
      <c r="A95" s="398" t="s">
        <v>270</v>
      </c>
      <c r="B95" s="399" t="s">
        <v>345</v>
      </c>
      <c r="C95" s="400"/>
      <c r="D95" s="400"/>
      <c r="E95" s="401">
        <f t="shared" si="42"/>
        <v>0</v>
      </c>
      <c r="F95" s="402">
        <f t="shared" si="45"/>
        <v>0</v>
      </c>
      <c r="G95" s="401">
        <f t="shared" si="43"/>
        <v>0</v>
      </c>
      <c r="H95" s="402">
        <f t="shared" si="45"/>
        <v>0</v>
      </c>
      <c r="I95" s="401">
        <f t="shared" si="43"/>
        <v>0</v>
      </c>
      <c r="J95" s="402">
        <f t="shared" si="46"/>
        <v>0</v>
      </c>
      <c r="K95" s="401">
        <f t="shared" si="43"/>
        <v>0</v>
      </c>
      <c r="L95" s="402">
        <f t="shared" si="47"/>
        <v>0</v>
      </c>
      <c r="M95" s="401">
        <f t="shared" si="43"/>
        <v>0</v>
      </c>
    </row>
    <row r="96" spans="1:13" s="391" customFormat="1" ht="39.950000000000003" customHeight="1" x14ac:dyDescent="0.25">
      <c r="A96" s="398" t="s">
        <v>272</v>
      </c>
      <c r="B96" s="399" t="s">
        <v>346</v>
      </c>
      <c r="C96" s="400"/>
      <c r="D96" s="400"/>
      <c r="E96" s="401">
        <f t="shared" si="42"/>
        <v>0</v>
      </c>
      <c r="F96" s="402">
        <f t="shared" si="45"/>
        <v>0</v>
      </c>
      <c r="G96" s="401">
        <f t="shared" si="43"/>
        <v>0</v>
      </c>
      <c r="H96" s="402">
        <f t="shared" si="45"/>
        <v>0</v>
      </c>
      <c r="I96" s="401">
        <f t="shared" si="43"/>
        <v>0</v>
      </c>
      <c r="J96" s="402">
        <f t="shared" si="46"/>
        <v>0</v>
      </c>
      <c r="K96" s="401">
        <f t="shared" si="43"/>
        <v>0</v>
      </c>
      <c r="L96" s="402">
        <f t="shared" si="47"/>
        <v>0</v>
      </c>
      <c r="M96" s="401">
        <f t="shared" si="43"/>
        <v>0</v>
      </c>
    </row>
    <row r="97" spans="1:13" s="391" customFormat="1" ht="39.950000000000003" customHeight="1" x14ac:dyDescent="0.25">
      <c r="A97" s="398" t="s">
        <v>274</v>
      </c>
      <c r="B97" s="399" t="s">
        <v>347</v>
      </c>
      <c r="C97" s="400"/>
      <c r="D97" s="400"/>
      <c r="E97" s="401">
        <f t="shared" si="42"/>
        <v>0</v>
      </c>
      <c r="F97" s="402">
        <f t="shared" si="45"/>
        <v>0</v>
      </c>
      <c r="G97" s="401">
        <f t="shared" si="43"/>
        <v>0</v>
      </c>
      <c r="H97" s="402">
        <f t="shared" si="45"/>
        <v>0</v>
      </c>
      <c r="I97" s="401">
        <f t="shared" si="43"/>
        <v>0</v>
      </c>
      <c r="J97" s="402">
        <f t="shared" si="46"/>
        <v>0</v>
      </c>
      <c r="K97" s="401">
        <f t="shared" si="43"/>
        <v>0</v>
      </c>
      <c r="L97" s="402">
        <f t="shared" si="47"/>
        <v>0</v>
      </c>
      <c r="M97" s="401">
        <f t="shared" si="43"/>
        <v>0</v>
      </c>
    </row>
    <row r="98" spans="1:13" s="391" customFormat="1" ht="30" customHeight="1" x14ac:dyDescent="0.25">
      <c r="A98" s="398" t="s">
        <v>276</v>
      </c>
      <c r="B98" s="399" t="s">
        <v>348</v>
      </c>
      <c r="C98" s="400"/>
      <c r="D98" s="400"/>
      <c r="E98" s="401">
        <f t="shared" si="42"/>
        <v>0</v>
      </c>
      <c r="F98" s="402">
        <f t="shared" si="45"/>
        <v>0</v>
      </c>
      <c r="G98" s="401">
        <f t="shared" si="43"/>
        <v>0</v>
      </c>
      <c r="H98" s="402">
        <f t="shared" si="45"/>
        <v>0</v>
      </c>
      <c r="I98" s="401">
        <f t="shared" si="43"/>
        <v>0</v>
      </c>
      <c r="J98" s="402">
        <f t="shared" si="46"/>
        <v>0</v>
      </c>
      <c r="K98" s="401">
        <f t="shared" si="43"/>
        <v>0</v>
      </c>
      <c r="L98" s="402">
        <f t="shared" si="47"/>
        <v>0</v>
      </c>
      <c r="M98" s="401">
        <f t="shared" si="43"/>
        <v>0</v>
      </c>
    </row>
    <row r="99" spans="1:13" s="391" customFormat="1" ht="60" customHeight="1" x14ac:dyDescent="0.25">
      <c r="A99" s="392" t="s">
        <v>327</v>
      </c>
      <c r="B99" s="393" t="s">
        <v>349</v>
      </c>
      <c r="C99" s="400"/>
      <c r="D99" s="400"/>
      <c r="E99" s="395">
        <f t="shared" si="42"/>
        <v>0</v>
      </c>
      <c r="F99" s="394">
        <f t="shared" si="45"/>
        <v>0</v>
      </c>
      <c r="G99" s="395">
        <f t="shared" si="43"/>
        <v>0</v>
      </c>
      <c r="H99" s="394">
        <f t="shared" si="45"/>
        <v>0</v>
      </c>
      <c r="I99" s="395">
        <f t="shared" si="43"/>
        <v>0</v>
      </c>
      <c r="J99" s="394">
        <f t="shared" si="46"/>
        <v>0</v>
      </c>
      <c r="K99" s="395">
        <f t="shared" si="43"/>
        <v>0</v>
      </c>
      <c r="L99" s="394">
        <f t="shared" si="47"/>
        <v>0</v>
      </c>
      <c r="M99" s="395">
        <f t="shared" si="43"/>
        <v>0</v>
      </c>
    </row>
    <row r="100" spans="1:13" s="391" customFormat="1" ht="39.950000000000003" customHeight="1" x14ac:dyDescent="0.25">
      <c r="A100" s="392" t="s">
        <v>301</v>
      </c>
      <c r="B100" s="393" t="s">
        <v>350</v>
      </c>
      <c r="C100" s="394">
        <f>C101+C102</f>
        <v>0</v>
      </c>
      <c r="D100" s="394">
        <f>D101+D102</f>
        <v>0</v>
      </c>
      <c r="E100" s="395">
        <f t="shared" si="42"/>
        <v>0</v>
      </c>
      <c r="F100" s="394">
        <f>F101+F102</f>
        <v>0</v>
      </c>
      <c r="G100" s="395">
        <f t="shared" si="43"/>
        <v>0</v>
      </c>
      <c r="H100" s="394">
        <f>H101+H102</f>
        <v>0</v>
      </c>
      <c r="I100" s="395">
        <f t="shared" si="43"/>
        <v>0</v>
      </c>
      <c r="J100" s="394">
        <f>J101+J102</f>
        <v>0</v>
      </c>
      <c r="K100" s="395">
        <f t="shared" si="43"/>
        <v>0</v>
      </c>
      <c r="L100" s="394">
        <f>L101+L102</f>
        <v>0</v>
      </c>
      <c r="M100" s="395">
        <f t="shared" si="43"/>
        <v>0</v>
      </c>
    </row>
    <row r="101" spans="1:13" s="391" customFormat="1" ht="30" customHeight="1" x14ac:dyDescent="0.25">
      <c r="A101" s="398" t="s">
        <v>303</v>
      </c>
      <c r="B101" s="399" t="s">
        <v>351</v>
      </c>
      <c r="C101" s="400"/>
      <c r="D101" s="400"/>
      <c r="E101" s="401">
        <f t="shared" si="42"/>
        <v>0</v>
      </c>
      <c r="F101" s="402">
        <f>F65*F29</f>
        <v>0</v>
      </c>
      <c r="G101" s="401">
        <f t="shared" si="43"/>
        <v>0</v>
      </c>
      <c r="H101" s="402">
        <f>H65*H29</f>
        <v>0</v>
      </c>
      <c r="I101" s="401">
        <f t="shared" si="43"/>
        <v>0</v>
      </c>
      <c r="J101" s="402">
        <f>J65*J29</f>
        <v>0</v>
      </c>
      <c r="K101" s="401">
        <f t="shared" si="43"/>
        <v>0</v>
      </c>
      <c r="L101" s="402">
        <f>L65*L29</f>
        <v>0</v>
      </c>
      <c r="M101" s="401">
        <f t="shared" si="43"/>
        <v>0</v>
      </c>
    </row>
    <row r="102" spans="1:13" s="391" customFormat="1" ht="30" customHeight="1" x14ac:dyDescent="0.25">
      <c r="A102" s="398" t="s">
        <v>305</v>
      </c>
      <c r="B102" s="399" t="s">
        <v>352</v>
      </c>
      <c r="C102" s="400"/>
      <c r="D102" s="400"/>
      <c r="E102" s="401">
        <f t="shared" si="42"/>
        <v>0</v>
      </c>
      <c r="F102" s="402">
        <f>F66*F30</f>
        <v>0</v>
      </c>
      <c r="G102" s="401">
        <f t="shared" si="43"/>
        <v>0</v>
      </c>
      <c r="H102" s="402">
        <f>H66*H30</f>
        <v>0</v>
      </c>
      <c r="I102" s="401">
        <f t="shared" si="43"/>
        <v>0</v>
      </c>
      <c r="J102" s="402">
        <f>J66*J30</f>
        <v>0</v>
      </c>
      <c r="K102" s="401">
        <f t="shared" si="43"/>
        <v>0</v>
      </c>
      <c r="L102" s="402">
        <f>L66*L30</f>
        <v>0</v>
      </c>
      <c r="M102" s="401">
        <f t="shared" si="43"/>
        <v>0</v>
      </c>
    </row>
    <row r="103" spans="1:13" s="391" customFormat="1" ht="60" customHeight="1" x14ac:dyDescent="0.25">
      <c r="A103" s="392" t="s">
        <v>307</v>
      </c>
      <c r="B103" s="393" t="s">
        <v>353</v>
      </c>
      <c r="C103" s="394">
        <f>C104+C105</f>
        <v>0</v>
      </c>
      <c r="D103" s="394">
        <f>D104+D105</f>
        <v>0</v>
      </c>
      <c r="E103" s="395">
        <f t="shared" si="42"/>
        <v>0</v>
      </c>
      <c r="F103" s="394">
        <f>F104+F105</f>
        <v>0</v>
      </c>
      <c r="G103" s="395">
        <f t="shared" si="43"/>
        <v>0</v>
      </c>
      <c r="H103" s="394">
        <f>H104+H105</f>
        <v>0</v>
      </c>
      <c r="I103" s="395">
        <f t="shared" si="43"/>
        <v>0</v>
      </c>
      <c r="J103" s="394">
        <f>J104+J105</f>
        <v>0</v>
      </c>
      <c r="K103" s="395">
        <f t="shared" si="43"/>
        <v>0</v>
      </c>
      <c r="L103" s="394">
        <f>L104+L105</f>
        <v>0</v>
      </c>
      <c r="M103" s="395">
        <f t="shared" si="43"/>
        <v>0</v>
      </c>
    </row>
    <row r="104" spans="1:13" s="391" customFormat="1" ht="30" customHeight="1" x14ac:dyDescent="0.25">
      <c r="A104" s="398" t="s">
        <v>268</v>
      </c>
      <c r="B104" s="399" t="s">
        <v>354</v>
      </c>
      <c r="C104" s="400"/>
      <c r="D104" s="400"/>
      <c r="E104" s="401">
        <f t="shared" si="42"/>
        <v>0</v>
      </c>
      <c r="F104" s="402">
        <f>F68*F32</f>
        <v>0</v>
      </c>
      <c r="G104" s="401">
        <f t="shared" si="43"/>
        <v>0</v>
      </c>
      <c r="H104" s="402">
        <f>H68*H32</f>
        <v>0</v>
      </c>
      <c r="I104" s="401">
        <f t="shared" si="43"/>
        <v>0</v>
      </c>
      <c r="J104" s="402">
        <f>J68*J32</f>
        <v>0</v>
      </c>
      <c r="K104" s="401">
        <f t="shared" si="43"/>
        <v>0</v>
      </c>
      <c r="L104" s="402">
        <f>L68*L32</f>
        <v>0</v>
      </c>
      <c r="M104" s="401">
        <f t="shared" si="43"/>
        <v>0</v>
      </c>
    </row>
    <row r="105" spans="1:13" s="391" customFormat="1" ht="30" customHeight="1" x14ac:dyDescent="0.25">
      <c r="A105" s="398" t="s">
        <v>310</v>
      </c>
      <c r="B105" s="399" t="s">
        <v>355</v>
      </c>
      <c r="C105" s="400"/>
      <c r="D105" s="400"/>
      <c r="E105" s="401">
        <f t="shared" si="42"/>
        <v>0</v>
      </c>
      <c r="F105" s="402">
        <f>F69*F33</f>
        <v>0</v>
      </c>
      <c r="G105" s="401">
        <f t="shared" si="43"/>
        <v>0</v>
      </c>
      <c r="H105" s="402">
        <f>H69*H33</f>
        <v>0</v>
      </c>
      <c r="I105" s="401">
        <f t="shared" si="43"/>
        <v>0</v>
      </c>
      <c r="J105" s="402">
        <f>J69*J33</f>
        <v>0</v>
      </c>
      <c r="K105" s="401">
        <f t="shared" si="43"/>
        <v>0</v>
      </c>
      <c r="L105" s="402">
        <f>L69*L33</f>
        <v>0</v>
      </c>
      <c r="M105" s="401">
        <f t="shared" si="43"/>
        <v>0</v>
      </c>
    </row>
    <row r="106" spans="1:13" s="391" customFormat="1" ht="39.950000000000003" customHeight="1" x14ac:dyDescent="0.25">
      <c r="A106" s="392" t="s">
        <v>312</v>
      </c>
      <c r="B106" s="393" t="s">
        <v>356</v>
      </c>
      <c r="C106" s="394">
        <f>C107+C108</f>
        <v>0</v>
      </c>
      <c r="D106" s="394">
        <f>D107+D108</f>
        <v>0</v>
      </c>
      <c r="E106" s="395">
        <f t="shared" si="42"/>
        <v>0</v>
      </c>
      <c r="F106" s="394">
        <f>F107+F108</f>
        <v>0</v>
      </c>
      <c r="G106" s="395">
        <f t="shared" si="43"/>
        <v>0</v>
      </c>
      <c r="H106" s="394">
        <f>H107+H108</f>
        <v>0</v>
      </c>
      <c r="I106" s="395">
        <f t="shared" si="43"/>
        <v>0</v>
      </c>
      <c r="J106" s="394">
        <f>J107+J108</f>
        <v>0</v>
      </c>
      <c r="K106" s="395">
        <f t="shared" si="43"/>
        <v>0</v>
      </c>
      <c r="L106" s="394">
        <f>L107+L108</f>
        <v>0</v>
      </c>
      <c r="M106" s="395">
        <f t="shared" si="43"/>
        <v>0</v>
      </c>
    </row>
    <row r="107" spans="1:13" s="391" customFormat="1" ht="30" customHeight="1" x14ac:dyDescent="0.25">
      <c r="A107" s="398" t="s">
        <v>268</v>
      </c>
      <c r="B107" s="399" t="s">
        <v>357</v>
      </c>
      <c r="C107" s="400"/>
      <c r="D107" s="400"/>
      <c r="E107" s="401">
        <f t="shared" si="42"/>
        <v>0</v>
      </c>
      <c r="F107" s="402">
        <f>F71*F35</f>
        <v>0</v>
      </c>
      <c r="G107" s="401">
        <f t="shared" si="43"/>
        <v>0</v>
      </c>
      <c r="H107" s="402">
        <f>H71*H35</f>
        <v>0</v>
      </c>
      <c r="I107" s="401">
        <f t="shared" si="43"/>
        <v>0</v>
      </c>
      <c r="J107" s="402">
        <f>J71*J35</f>
        <v>0</v>
      </c>
      <c r="K107" s="401">
        <f t="shared" si="43"/>
        <v>0</v>
      </c>
      <c r="L107" s="402">
        <f>L71*L35</f>
        <v>0</v>
      </c>
      <c r="M107" s="401">
        <f t="shared" si="43"/>
        <v>0</v>
      </c>
    </row>
    <row r="108" spans="1:13" s="391" customFormat="1" ht="30" customHeight="1" x14ac:dyDescent="0.25">
      <c r="A108" s="407" t="s">
        <v>310</v>
      </c>
      <c r="B108" s="399" t="s">
        <v>358</v>
      </c>
      <c r="C108" s="400"/>
      <c r="D108" s="400"/>
      <c r="E108" s="401">
        <f t="shared" si="42"/>
        <v>0</v>
      </c>
      <c r="F108" s="402">
        <f>F72*F36</f>
        <v>0</v>
      </c>
      <c r="G108" s="401">
        <f t="shared" si="43"/>
        <v>0</v>
      </c>
      <c r="H108" s="402">
        <f>H72*H36</f>
        <v>0</v>
      </c>
      <c r="I108" s="401">
        <f t="shared" si="43"/>
        <v>0</v>
      </c>
      <c r="J108" s="402">
        <f>J72*J36</f>
        <v>0</v>
      </c>
      <c r="K108" s="401">
        <f t="shared" si="43"/>
        <v>0</v>
      </c>
      <c r="L108" s="402">
        <f>L72*L36</f>
        <v>0</v>
      </c>
      <c r="M108" s="401">
        <f t="shared" si="43"/>
        <v>0</v>
      </c>
    </row>
    <row r="109" spans="1:13" s="391" customFormat="1" ht="30" customHeight="1" x14ac:dyDescent="0.25">
      <c r="A109" s="392" t="s">
        <v>316</v>
      </c>
      <c r="B109" s="393" t="s">
        <v>359</v>
      </c>
      <c r="C109" s="394">
        <f>C110+C111</f>
        <v>0</v>
      </c>
      <c r="D109" s="394">
        <f>D110+D111</f>
        <v>0</v>
      </c>
      <c r="E109" s="395">
        <f t="shared" si="42"/>
        <v>0</v>
      </c>
      <c r="F109" s="394">
        <f>F110+F111</f>
        <v>0</v>
      </c>
      <c r="G109" s="395">
        <f t="shared" si="43"/>
        <v>0</v>
      </c>
      <c r="H109" s="394">
        <f>H110+H111</f>
        <v>0</v>
      </c>
      <c r="I109" s="395">
        <f t="shared" si="43"/>
        <v>0</v>
      </c>
      <c r="J109" s="394">
        <f>J110+J111</f>
        <v>0</v>
      </c>
      <c r="K109" s="395">
        <f t="shared" si="43"/>
        <v>0</v>
      </c>
      <c r="L109" s="394">
        <f>L110+L111</f>
        <v>0</v>
      </c>
      <c r="M109" s="395">
        <f t="shared" si="43"/>
        <v>0</v>
      </c>
    </row>
    <row r="110" spans="1:13" s="391" customFormat="1" ht="30" customHeight="1" x14ac:dyDescent="0.25">
      <c r="A110" s="407" t="s">
        <v>268</v>
      </c>
      <c r="B110" s="399" t="s">
        <v>360</v>
      </c>
      <c r="C110" s="400"/>
      <c r="D110" s="400"/>
      <c r="E110" s="401">
        <f t="shared" si="42"/>
        <v>0</v>
      </c>
      <c r="F110" s="402">
        <f>F74*F38</f>
        <v>0</v>
      </c>
      <c r="G110" s="401">
        <f t="shared" si="43"/>
        <v>0</v>
      </c>
      <c r="H110" s="402">
        <f>H74*H38</f>
        <v>0</v>
      </c>
      <c r="I110" s="401">
        <f t="shared" si="43"/>
        <v>0</v>
      </c>
      <c r="J110" s="402">
        <f>J74*J38</f>
        <v>0</v>
      </c>
      <c r="K110" s="401">
        <f t="shared" si="43"/>
        <v>0</v>
      </c>
      <c r="L110" s="402">
        <f>L74*L38</f>
        <v>0</v>
      </c>
      <c r="M110" s="401">
        <f t="shared" si="43"/>
        <v>0</v>
      </c>
    </row>
    <row r="111" spans="1:13" s="391" customFormat="1" ht="30" customHeight="1" x14ac:dyDescent="0.25">
      <c r="A111" s="407" t="s">
        <v>310</v>
      </c>
      <c r="B111" s="399" t="s">
        <v>361</v>
      </c>
      <c r="C111" s="400"/>
      <c r="D111" s="400"/>
      <c r="E111" s="401">
        <f t="shared" si="42"/>
        <v>0</v>
      </c>
      <c r="F111" s="402">
        <f>F75*F39</f>
        <v>0</v>
      </c>
      <c r="G111" s="401">
        <f t="shared" si="43"/>
        <v>0</v>
      </c>
      <c r="H111" s="402">
        <f>H75*H39</f>
        <v>0</v>
      </c>
      <c r="I111" s="401">
        <f t="shared" si="43"/>
        <v>0</v>
      </c>
      <c r="J111" s="402">
        <f>J75*J39</f>
        <v>0</v>
      </c>
      <c r="K111" s="401">
        <f t="shared" si="43"/>
        <v>0</v>
      </c>
      <c r="L111" s="402">
        <f>L75*L39</f>
        <v>0</v>
      </c>
      <c r="M111" s="401">
        <f t="shared" si="43"/>
        <v>0</v>
      </c>
    </row>
    <row r="112" spans="1:13" s="408" customFormat="1" ht="60" customHeight="1" x14ac:dyDescent="0.2">
      <c r="A112" s="392" t="s">
        <v>320</v>
      </c>
      <c r="B112" s="393" t="s">
        <v>362</v>
      </c>
      <c r="C112" s="400"/>
      <c r="D112" s="400"/>
      <c r="E112" s="395">
        <f t="shared" si="42"/>
        <v>0</v>
      </c>
      <c r="F112" s="394">
        <f>F76*F40</f>
        <v>0</v>
      </c>
      <c r="G112" s="395">
        <f t="shared" si="43"/>
        <v>0</v>
      </c>
      <c r="H112" s="394">
        <f>H76*H40</f>
        <v>0</v>
      </c>
      <c r="I112" s="395">
        <f t="shared" si="43"/>
        <v>0</v>
      </c>
      <c r="J112" s="394">
        <f>J76*J40</f>
        <v>0</v>
      </c>
      <c r="K112" s="395">
        <f t="shared" si="43"/>
        <v>0</v>
      </c>
      <c r="L112" s="394">
        <f>L76*L40</f>
        <v>0</v>
      </c>
      <c r="M112" s="395">
        <f t="shared" si="43"/>
        <v>0</v>
      </c>
    </row>
    <row r="113" spans="1:13" s="397" customFormat="1" ht="30" customHeight="1" x14ac:dyDescent="0.25">
      <c r="A113" s="392" t="s">
        <v>322</v>
      </c>
      <c r="B113" s="393" t="s">
        <v>363</v>
      </c>
      <c r="C113" s="400"/>
      <c r="D113" s="400"/>
      <c r="E113" s="395">
        <f t="shared" si="42"/>
        <v>0</v>
      </c>
      <c r="F113" s="394">
        <f>F77*F41</f>
        <v>0</v>
      </c>
      <c r="G113" s="395">
        <f t="shared" si="43"/>
        <v>0</v>
      </c>
      <c r="H113" s="394">
        <f>H77*H41</f>
        <v>0</v>
      </c>
      <c r="I113" s="395">
        <f t="shared" si="43"/>
        <v>0</v>
      </c>
      <c r="J113" s="394">
        <f>J77*J41</f>
        <v>0</v>
      </c>
      <c r="K113" s="395">
        <f t="shared" si="43"/>
        <v>0</v>
      </c>
      <c r="L113" s="394">
        <f>L77*L41</f>
        <v>0</v>
      </c>
      <c r="M113" s="395">
        <f t="shared" si="43"/>
        <v>0</v>
      </c>
    </row>
    <row r="114" spans="1:13" s="391" customFormat="1" ht="30" customHeight="1" x14ac:dyDescent="0.25">
      <c r="A114" s="392" t="s">
        <v>324</v>
      </c>
      <c r="B114" s="393" t="s">
        <v>364</v>
      </c>
      <c r="C114" s="400"/>
      <c r="D114" s="400"/>
      <c r="E114" s="395">
        <f t="shared" si="42"/>
        <v>0</v>
      </c>
      <c r="F114" s="394">
        <f>F78*F42</f>
        <v>0</v>
      </c>
      <c r="G114" s="395">
        <f t="shared" si="43"/>
        <v>0</v>
      </c>
      <c r="H114" s="394">
        <f>H78*H42</f>
        <v>0</v>
      </c>
      <c r="I114" s="395">
        <f t="shared" si="43"/>
        <v>0</v>
      </c>
      <c r="J114" s="394">
        <f>J78*J42</f>
        <v>0</v>
      </c>
      <c r="K114" s="395">
        <f t="shared" si="43"/>
        <v>0</v>
      </c>
      <c r="L114" s="394">
        <f>L78*L42</f>
        <v>0</v>
      </c>
      <c r="M114" s="395">
        <f t="shared" si="43"/>
        <v>0</v>
      </c>
    </row>
    <row r="115" spans="1:13" s="408" customFormat="1" ht="39.950000000000003" customHeight="1" x14ac:dyDescent="0.2">
      <c r="A115" s="387" t="s">
        <v>365</v>
      </c>
      <c r="B115" s="388"/>
      <c r="C115" s="409">
        <f>C79</f>
        <v>0</v>
      </c>
      <c r="D115" s="409">
        <f>D79</f>
        <v>0</v>
      </c>
      <c r="E115" s="390">
        <f t="shared" si="42"/>
        <v>0</v>
      </c>
      <c r="F115" s="409">
        <f>F79</f>
        <v>0</v>
      </c>
      <c r="G115" s="390">
        <f t="shared" si="43"/>
        <v>0</v>
      </c>
      <c r="H115" s="409">
        <f>H79</f>
        <v>0</v>
      </c>
      <c r="I115" s="390">
        <f t="shared" si="43"/>
        <v>0</v>
      </c>
      <c r="J115" s="409">
        <f>J79</f>
        <v>0</v>
      </c>
      <c r="K115" s="390">
        <f t="shared" si="43"/>
        <v>0</v>
      </c>
      <c r="L115" s="409">
        <f>L79</f>
        <v>0</v>
      </c>
      <c r="M115" s="390">
        <f t="shared" si="43"/>
        <v>0</v>
      </c>
    </row>
    <row r="116" spans="1:13" ht="35.1" customHeight="1" x14ac:dyDescent="0.25">
      <c r="A116" s="410" t="s">
        <v>366</v>
      </c>
      <c r="B116" s="399" t="s">
        <v>367</v>
      </c>
      <c r="C116" s="411"/>
      <c r="D116" s="411"/>
      <c r="E116" s="412">
        <f t="shared" si="42"/>
        <v>0</v>
      </c>
      <c r="F116" s="413">
        <f>F115*F117/100</f>
        <v>0</v>
      </c>
      <c r="G116" s="412">
        <f t="shared" si="43"/>
        <v>0</v>
      </c>
      <c r="H116" s="413">
        <f>H115*H117/100</f>
        <v>0</v>
      </c>
      <c r="I116" s="412">
        <f t="shared" si="43"/>
        <v>0</v>
      </c>
      <c r="J116" s="413">
        <f>J115*J117/100</f>
        <v>0</v>
      </c>
      <c r="K116" s="412">
        <f t="shared" si="43"/>
        <v>0</v>
      </c>
      <c r="L116" s="413">
        <f>L115*L117/100</f>
        <v>0</v>
      </c>
      <c r="M116" s="412">
        <f t="shared" si="43"/>
        <v>0</v>
      </c>
    </row>
    <row r="117" spans="1:13" ht="24.95" customHeight="1" x14ac:dyDescent="0.25">
      <c r="A117" s="410" t="s">
        <v>368</v>
      </c>
      <c r="B117" s="414"/>
      <c r="C117" s="415">
        <f>IF(C115=0,0,C116/C115)</f>
        <v>0</v>
      </c>
      <c r="D117" s="415">
        <f>IF(D115=0,0,D116/D115)</f>
        <v>0</v>
      </c>
      <c r="E117" s="416" t="s">
        <v>11</v>
      </c>
      <c r="F117" s="415">
        <f>AVERAGE(C117,D117)</f>
        <v>0</v>
      </c>
      <c r="G117" s="416" t="s">
        <v>11</v>
      </c>
      <c r="H117" s="415">
        <f>F117</f>
        <v>0</v>
      </c>
      <c r="I117" s="416" t="s">
        <v>11</v>
      </c>
      <c r="J117" s="415">
        <f>H117</f>
        <v>0</v>
      </c>
      <c r="K117" s="416" t="s">
        <v>11</v>
      </c>
      <c r="L117" s="415">
        <f>J117</f>
        <v>0</v>
      </c>
      <c r="M117" s="417" t="s">
        <v>11</v>
      </c>
    </row>
    <row r="118" spans="1:13" ht="24.95" customHeight="1" x14ac:dyDescent="0.25">
      <c r="A118" s="418" t="s">
        <v>121</v>
      </c>
      <c r="B118" s="414"/>
      <c r="C118" s="419">
        <f>IF(C116=0,0,C123/C116)</f>
        <v>0</v>
      </c>
      <c r="D118" s="419">
        <f>IF(D116=0,0,D123/D116)</f>
        <v>0</v>
      </c>
      <c r="E118" s="420" t="s">
        <v>11</v>
      </c>
      <c r="F118" s="415">
        <f>IF(AVERAGE(C118,D118)&gt;100,100,AVERAGE(C118,D118))</f>
        <v>0</v>
      </c>
      <c r="G118" s="420" t="s">
        <v>11</v>
      </c>
      <c r="H118" s="415">
        <f>F118</f>
        <v>0</v>
      </c>
      <c r="I118" s="420" t="s">
        <v>11</v>
      </c>
      <c r="J118" s="415">
        <f>H118</f>
        <v>0</v>
      </c>
      <c r="K118" s="420" t="s">
        <v>11</v>
      </c>
      <c r="L118" s="415">
        <f>J118</f>
        <v>0</v>
      </c>
      <c r="M118" s="421" t="s">
        <v>11</v>
      </c>
    </row>
    <row r="119" spans="1:13" ht="24.95" customHeight="1" x14ac:dyDescent="0.25">
      <c r="A119" s="369" t="s">
        <v>230</v>
      </c>
      <c r="B119" s="414"/>
      <c r="C119" s="421" t="s">
        <v>11</v>
      </c>
      <c r="D119" s="421" t="s">
        <v>11</v>
      </c>
      <c r="E119" s="421" t="s">
        <v>11</v>
      </c>
      <c r="F119" s="422">
        <f>F120+F121+F122</f>
        <v>0</v>
      </c>
      <c r="G119" s="421" t="s">
        <v>11</v>
      </c>
      <c r="H119" s="422">
        <f>H120+H121+H122</f>
        <v>0</v>
      </c>
      <c r="I119" s="421" t="s">
        <v>11</v>
      </c>
      <c r="J119" s="422">
        <f>J120+J121+J122</f>
        <v>0</v>
      </c>
      <c r="K119" s="421" t="s">
        <v>11</v>
      </c>
      <c r="L119" s="422">
        <f>L120+L121+L122</f>
        <v>0</v>
      </c>
      <c r="M119" s="421" t="s">
        <v>11</v>
      </c>
    </row>
    <row r="120" spans="1:13" ht="24.95" customHeight="1" x14ac:dyDescent="0.25">
      <c r="A120" s="377" t="s">
        <v>231</v>
      </c>
      <c r="B120" s="423"/>
      <c r="C120" s="413" t="s">
        <v>11</v>
      </c>
      <c r="D120" s="413" t="s">
        <v>11</v>
      </c>
      <c r="E120" s="424" t="s">
        <v>11</v>
      </c>
      <c r="F120" s="413"/>
      <c r="G120" s="424" t="s">
        <v>11</v>
      </c>
      <c r="H120" s="413"/>
      <c r="I120" s="424" t="s">
        <v>11</v>
      </c>
      <c r="J120" s="413"/>
      <c r="K120" s="424" t="s">
        <v>11</v>
      </c>
      <c r="L120" s="425"/>
      <c r="M120" s="424" t="s">
        <v>11</v>
      </c>
    </row>
    <row r="121" spans="1:13" ht="24.95" customHeight="1" x14ac:dyDescent="0.25">
      <c r="A121" s="377" t="s">
        <v>7</v>
      </c>
      <c r="B121" s="423"/>
      <c r="C121" s="413" t="s">
        <v>11</v>
      </c>
      <c r="D121" s="413" t="s">
        <v>11</v>
      </c>
      <c r="E121" s="424" t="s">
        <v>11</v>
      </c>
      <c r="F121" s="413"/>
      <c r="G121" s="424" t="s">
        <v>11</v>
      </c>
      <c r="H121" s="413"/>
      <c r="I121" s="424" t="s">
        <v>11</v>
      </c>
      <c r="J121" s="413"/>
      <c r="K121" s="424" t="s">
        <v>11</v>
      </c>
      <c r="L121" s="425"/>
      <c r="M121" s="424" t="s">
        <v>11</v>
      </c>
    </row>
    <row r="122" spans="1:13" ht="24.95" customHeight="1" x14ac:dyDescent="0.25">
      <c r="A122" s="377" t="s">
        <v>79</v>
      </c>
      <c r="B122" s="423"/>
      <c r="C122" s="413" t="s">
        <v>11</v>
      </c>
      <c r="D122" s="413" t="s">
        <v>11</v>
      </c>
      <c r="E122" s="424" t="s">
        <v>11</v>
      </c>
      <c r="F122" s="413"/>
      <c r="G122" s="424" t="s">
        <v>11</v>
      </c>
      <c r="H122" s="413"/>
      <c r="I122" s="424" t="s">
        <v>11</v>
      </c>
      <c r="J122" s="413"/>
      <c r="K122" s="424" t="s">
        <v>11</v>
      </c>
      <c r="L122" s="425"/>
      <c r="M122" s="424" t="s">
        <v>11</v>
      </c>
    </row>
    <row r="123" spans="1:13" s="391" customFormat="1" ht="35.1" customHeight="1" x14ac:dyDescent="0.25">
      <c r="A123" s="426" t="s">
        <v>369</v>
      </c>
      <c r="B123" s="427" t="s">
        <v>367</v>
      </c>
      <c r="C123" s="428"/>
      <c r="D123" s="428"/>
      <c r="E123" s="429">
        <f t="shared" ref="E123" si="48">IF(C123=0,0,D123/C123)</f>
        <v>0</v>
      </c>
      <c r="F123" s="428">
        <f>ROUND(F116*(F118/100)+F119,0)</f>
        <v>0</v>
      </c>
      <c r="G123" s="429">
        <f t="shared" ref="G123:M123" si="49">IF(D123=0,0,F123/D123)</f>
        <v>0</v>
      </c>
      <c r="H123" s="428">
        <f>ROUND(H116*(H118/100)+H119,0)</f>
        <v>0</v>
      </c>
      <c r="I123" s="429">
        <f t="shared" si="49"/>
        <v>0</v>
      </c>
      <c r="J123" s="428">
        <f>ROUND(J116*(J118/100)+J119,0)</f>
        <v>0</v>
      </c>
      <c r="K123" s="429">
        <f t="shared" si="49"/>
        <v>0</v>
      </c>
      <c r="L123" s="428">
        <f>ROUND(L116*(L118/100)+L119,0)</f>
        <v>0</v>
      </c>
      <c r="M123" s="429">
        <f t="shared" si="49"/>
        <v>0</v>
      </c>
    </row>
    <row r="124" spans="1:13" s="397" customFormat="1" ht="19.5" x14ac:dyDescent="0.25">
      <c r="A124" s="430"/>
      <c r="B124" s="431"/>
      <c r="C124" s="431"/>
      <c r="D124" s="432"/>
      <c r="E124" s="433"/>
      <c r="F124" s="432"/>
      <c r="G124" s="434"/>
      <c r="H124" s="432"/>
      <c r="I124" s="434"/>
      <c r="J124" s="432"/>
      <c r="K124" s="434"/>
      <c r="L124" s="432"/>
      <c r="M124" s="434"/>
    </row>
    <row r="125" spans="1:13" s="435" customFormat="1" ht="18.75" x14ac:dyDescent="0.3"/>
    <row r="126" spans="1:13" ht="19.5" x14ac:dyDescent="0.35">
      <c r="A126" s="436" t="s">
        <v>370</v>
      </c>
    </row>
  </sheetData>
  <mergeCells count="16">
    <mergeCell ref="M5:M6"/>
    <mergeCell ref="A1:M1"/>
    <mergeCell ref="K2:M2"/>
    <mergeCell ref="A3:M3"/>
    <mergeCell ref="H4:I4"/>
    <mergeCell ref="L4:M4"/>
    <mergeCell ref="A5:A6"/>
    <mergeCell ref="B5:B6"/>
    <mergeCell ref="C5:E5"/>
    <mergeCell ref="F5:F6"/>
    <mergeCell ref="G5:G6"/>
    <mergeCell ref="H5:H6"/>
    <mergeCell ref="I5:I6"/>
    <mergeCell ref="J5:J6"/>
    <mergeCell ref="K5:K6"/>
    <mergeCell ref="L5:L6"/>
  </mergeCells>
  <pageMargins left="0" right="0" top="0" bottom="0" header="0" footer="0"/>
  <pageSetup paperSize="9" scale="42" fitToHeight="0" orientation="portrait" horizontalDpi="300" verticalDpi="300" r:id="rId1"/>
  <rowBreaks count="2" manualBreakCount="2">
    <brk id="42" max="16383" man="1"/>
    <brk id="78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1"/>
  <sheetViews>
    <sheetView view="pageBreakPreview" zoomScale="75" zoomScaleNormal="70" zoomScaleSheetLayoutView="75" workbookViewId="0">
      <selection activeCell="A2" sqref="A2"/>
    </sheetView>
  </sheetViews>
  <sheetFormatPr defaultColWidth="8.85546875" defaultRowHeight="15" x14ac:dyDescent="0.25"/>
  <cols>
    <col min="1" max="1" width="53.140625" style="383" customWidth="1"/>
    <col min="2" max="2" width="14.85546875" style="383" customWidth="1"/>
    <col min="3" max="3" width="17" style="383" customWidth="1"/>
    <col min="4" max="4" width="17.85546875" style="383" customWidth="1"/>
    <col min="5" max="5" width="13.28515625" style="383" customWidth="1"/>
    <col min="6" max="6" width="15.85546875" style="383" customWidth="1"/>
    <col min="7" max="7" width="13.5703125" style="383" customWidth="1"/>
    <col min="8" max="8" width="17.7109375" style="383" customWidth="1"/>
    <col min="9" max="9" width="13.140625" style="383" customWidth="1"/>
    <col min="10" max="10" width="20" style="383" customWidth="1"/>
    <col min="11" max="11" width="13" style="383" customWidth="1"/>
    <col min="12" max="12" width="20.28515625" style="383" customWidth="1"/>
    <col min="13" max="13" width="13.140625" style="383" customWidth="1"/>
    <col min="14" max="16384" width="8.85546875" style="383"/>
  </cols>
  <sheetData>
    <row r="1" spans="1:13" ht="18.75" x14ac:dyDescent="0.3">
      <c r="A1" s="644">
        <v>115</v>
      </c>
      <c r="B1" s="644"/>
      <c r="C1" s="644"/>
      <c r="D1" s="644"/>
      <c r="E1" s="644"/>
      <c r="F1" s="644"/>
      <c r="G1" s="644"/>
      <c r="H1" s="644"/>
      <c r="I1" s="644"/>
      <c r="J1" s="644"/>
      <c r="K1" s="644"/>
      <c r="L1" s="644"/>
      <c r="M1" s="644"/>
    </row>
    <row r="2" spans="1:13" ht="45" customHeight="1" x14ac:dyDescent="0.25">
      <c r="J2" s="437"/>
      <c r="K2" s="633" t="s">
        <v>371</v>
      </c>
      <c r="L2" s="633"/>
      <c r="M2" s="633"/>
    </row>
    <row r="3" spans="1:13" s="385" customFormat="1" ht="34.5" customHeight="1" x14ac:dyDescent="0.2">
      <c r="A3" s="641" t="s">
        <v>372</v>
      </c>
      <c r="B3" s="641"/>
      <c r="C3" s="641"/>
      <c r="D3" s="641"/>
      <c r="E3" s="641"/>
      <c r="F3" s="641"/>
      <c r="G3" s="641"/>
      <c r="H3" s="641"/>
      <c r="I3" s="641"/>
      <c r="J3" s="641"/>
      <c r="K3" s="641"/>
      <c r="L3" s="641"/>
      <c r="M3" s="641"/>
    </row>
    <row r="4" spans="1:13" ht="22.5" customHeight="1" x14ac:dyDescent="0.3">
      <c r="H4" s="438"/>
      <c r="I4" s="645"/>
      <c r="J4" s="645"/>
      <c r="L4" s="646" t="s">
        <v>214</v>
      </c>
      <c r="M4" s="646"/>
    </row>
    <row r="5" spans="1:13" ht="33.75" customHeight="1" x14ac:dyDescent="0.25">
      <c r="A5" s="636" t="s">
        <v>215</v>
      </c>
      <c r="B5" s="637" t="s">
        <v>216</v>
      </c>
      <c r="C5" s="639" t="s">
        <v>217</v>
      </c>
      <c r="D5" s="639"/>
      <c r="E5" s="639"/>
      <c r="F5" s="636" t="s">
        <v>27</v>
      </c>
      <c r="G5" s="636" t="s">
        <v>218</v>
      </c>
      <c r="H5" s="636" t="s">
        <v>28</v>
      </c>
      <c r="I5" s="636" t="s">
        <v>218</v>
      </c>
      <c r="J5" s="636" t="s">
        <v>29</v>
      </c>
      <c r="K5" s="636" t="s">
        <v>218</v>
      </c>
      <c r="L5" s="636" t="s">
        <v>30</v>
      </c>
      <c r="M5" s="636" t="s">
        <v>218</v>
      </c>
    </row>
    <row r="6" spans="1:13" ht="33" customHeight="1" x14ac:dyDescent="0.25">
      <c r="A6" s="636"/>
      <c r="B6" s="638"/>
      <c r="C6" s="347" t="s">
        <v>219</v>
      </c>
      <c r="D6" s="347" t="s">
        <v>220</v>
      </c>
      <c r="E6" s="347" t="s">
        <v>218</v>
      </c>
      <c r="F6" s="636"/>
      <c r="G6" s="636"/>
      <c r="H6" s="636"/>
      <c r="I6" s="636"/>
      <c r="J6" s="636"/>
      <c r="K6" s="636"/>
      <c r="L6" s="636"/>
      <c r="M6" s="636"/>
    </row>
    <row r="7" spans="1:13" s="439" customFormat="1" ht="39.950000000000003" customHeight="1" x14ac:dyDescent="0.25">
      <c r="A7" s="387" t="s">
        <v>373</v>
      </c>
      <c r="B7" s="388" t="s">
        <v>374</v>
      </c>
      <c r="C7" s="389">
        <f t="shared" ref="C7:D7" si="0">C8+C14+C18+C21+C27+C28+C31+C34+C37+C40+C41+C42</f>
        <v>0</v>
      </c>
      <c r="D7" s="389">
        <f t="shared" si="0"/>
        <v>0</v>
      </c>
      <c r="E7" s="390">
        <f>IF(C7=0,0,D7/C7)</f>
        <v>0</v>
      </c>
      <c r="F7" s="389">
        <f t="shared" ref="F7" si="1">F8+F14+F18+F21+F27+F28+F31+F34+F37+F40+F41+F42</f>
        <v>0</v>
      </c>
      <c r="G7" s="390">
        <f>IF(D7=0,0,F7/D7)</f>
        <v>0</v>
      </c>
      <c r="H7" s="389">
        <f t="shared" ref="H7:J7" si="2">H8+H14+H18+H21+H27+H28+H31+H34+H37+H40+H41+H42</f>
        <v>0</v>
      </c>
      <c r="I7" s="390">
        <f>IF(F7=0,0,H7/F7)</f>
        <v>0</v>
      </c>
      <c r="J7" s="389">
        <f t="shared" si="2"/>
        <v>0</v>
      </c>
      <c r="K7" s="390">
        <f>IF(H7=0,0,J7/H7)</f>
        <v>0</v>
      </c>
      <c r="L7" s="389">
        <f t="shared" ref="L7" si="3">L8+L14+L18+L21+L27+L28+L31+L34+L37+L40+L41+L42</f>
        <v>0</v>
      </c>
      <c r="M7" s="390">
        <f>IF(J7=0,0,L7/J7)</f>
        <v>0</v>
      </c>
    </row>
    <row r="8" spans="1:13" s="439" customFormat="1" ht="39.950000000000003" customHeight="1" x14ac:dyDescent="0.25">
      <c r="A8" s="392" t="s">
        <v>266</v>
      </c>
      <c r="B8" s="393" t="s">
        <v>375</v>
      </c>
      <c r="C8" s="394">
        <f t="shared" ref="C8:D8" si="4">C9+C10+C11+C12+C13</f>
        <v>0</v>
      </c>
      <c r="D8" s="394">
        <f t="shared" si="4"/>
        <v>0</v>
      </c>
      <c r="E8" s="395">
        <f t="shared" ref="E8:E71" si="5">IF(C8=0,0,D8/C8)</f>
        <v>0</v>
      </c>
      <c r="F8" s="394">
        <f t="shared" ref="F8" si="6">F9+F10+F11+F12+F13</f>
        <v>0</v>
      </c>
      <c r="G8" s="395">
        <f t="shared" ref="G8:M71" si="7">IF(D8=0,0,F8/D8)</f>
        <v>0</v>
      </c>
      <c r="H8" s="394">
        <f t="shared" ref="H8:J8" si="8">H9+H10+H11+H12+H13</f>
        <v>0</v>
      </c>
      <c r="I8" s="395">
        <f t="shared" si="7"/>
        <v>0</v>
      </c>
      <c r="J8" s="394">
        <f t="shared" si="8"/>
        <v>0</v>
      </c>
      <c r="K8" s="395">
        <f t="shared" si="7"/>
        <v>0</v>
      </c>
      <c r="L8" s="394">
        <f t="shared" ref="L8" si="9">L9+L10+L11+L12+L13</f>
        <v>0</v>
      </c>
      <c r="M8" s="395">
        <f t="shared" si="7"/>
        <v>0</v>
      </c>
    </row>
    <row r="9" spans="1:13" s="391" customFormat="1" ht="30" customHeight="1" x14ac:dyDescent="0.25">
      <c r="A9" s="398" t="s">
        <v>268</v>
      </c>
      <c r="B9" s="399" t="s">
        <v>376</v>
      </c>
      <c r="C9" s="400"/>
      <c r="D9" s="400"/>
      <c r="E9" s="401">
        <f t="shared" si="5"/>
        <v>0</v>
      </c>
      <c r="F9" s="400"/>
      <c r="G9" s="401">
        <f t="shared" si="7"/>
        <v>0</v>
      </c>
      <c r="H9" s="402"/>
      <c r="I9" s="401">
        <f t="shared" si="7"/>
        <v>0</v>
      </c>
      <c r="J9" s="402"/>
      <c r="K9" s="401">
        <f t="shared" si="7"/>
        <v>0</v>
      </c>
      <c r="L9" s="402"/>
      <c r="M9" s="401">
        <f t="shared" si="7"/>
        <v>0</v>
      </c>
    </row>
    <row r="10" spans="1:13" s="391" customFormat="1" ht="39.950000000000003" customHeight="1" x14ac:dyDescent="0.25">
      <c r="A10" s="398" t="s">
        <v>270</v>
      </c>
      <c r="B10" s="399" t="s">
        <v>377</v>
      </c>
      <c r="C10" s="400"/>
      <c r="D10" s="400"/>
      <c r="E10" s="401">
        <f t="shared" si="5"/>
        <v>0</v>
      </c>
      <c r="F10" s="400"/>
      <c r="G10" s="401">
        <f t="shared" si="7"/>
        <v>0</v>
      </c>
      <c r="H10" s="402"/>
      <c r="I10" s="401">
        <f t="shared" si="7"/>
        <v>0</v>
      </c>
      <c r="J10" s="402"/>
      <c r="K10" s="401">
        <f t="shared" si="7"/>
        <v>0</v>
      </c>
      <c r="L10" s="402"/>
      <c r="M10" s="401">
        <f t="shared" si="7"/>
        <v>0</v>
      </c>
    </row>
    <row r="11" spans="1:13" s="391" customFormat="1" ht="39.950000000000003" customHeight="1" x14ac:dyDescent="0.25">
      <c r="A11" s="398" t="s">
        <v>272</v>
      </c>
      <c r="B11" s="399" t="s">
        <v>378</v>
      </c>
      <c r="C11" s="400"/>
      <c r="D11" s="400"/>
      <c r="E11" s="401">
        <f t="shared" si="5"/>
        <v>0</v>
      </c>
      <c r="F11" s="400"/>
      <c r="G11" s="401">
        <f t="shared" si="7"/>
        <v>0</v>
      </c>
      <c r="H11" s="402"/>
      <c r="I11" s="401">
        <f t="shared" si="7"/>
        <v>0</v>
      </c>
      <c r="J11" s="402"/>
      <c r="K11" s="401">
        <f t="shared" si="7"/>
        <v>0</v>
      </c>
      <c r="L11" s="402"/>
      <c r="M11" s="401">
        <f t="shared" si="7"/>
        <v>0</v>
      </c>
    </row>
    <row r="12" spans="1:13" s="391" customFormat="1" ht="39.950000000000003" customHeight="1" x14ac:dyDescent="0.25">
      <c r="A12" s="398" t="s">
        <v>274</v>
      </c>
      <c r="B12" s="399" t="s">
        <v>379</v>
      </c>
      <c r="C12" s="400"/>
      <c r="D12" s="400"/>
      <c r="E12" s="401">
        <f t="shared" si="5"/>
        <v>0</v>
      </c>
      <c r="F12" s="400"/>
      <c r="G12" s="401">
        <f t="shared" si="7"/>
        <v>0</v>
      </c>
      <c r="H12" s="402"/>
      <c r="I12" s="401">
        <f t="shared" si="7"/>
        <v>0</v>
      </c>
      <c r="J12" s="402"/>
      <c r="K12" s="401">
        <f t="shared" si="7"/>
        <v>0</v>
      </c>
      <c r="L12" s="402"/>
      <c r="M12" s="401">
        <f t="shared" si="7"/>
        <v>0</v>
      </c>
    </row>
    <row r="13" spans="1:13" s="391" customFormat="1" ht="30" customHeight="1" x14ac:dyDescent="0.25">
      <c r="A13" s="398" t="s">
        <v>276</v>
      </c>
      <c r="B13" s="399" t="s">
        <v>380</v>
      </c>
      <c r="C13" s="400"/>
      <c r="D13" s="400"/>
      <c r="E13" s="401">
        <f t="shared" si="5"/>
        <v>0</v>
      </c>
      <c r="F13" s="400"/>
      <c r="G13" s="401">
        <f t="shared" si="7"/>
        <v>0</v>
      </c>
      <c r="H13" s="402"/>
      <c r="I13" s="401">
        <f t="shared" si="7"/>
        <v>0</v>
      </c>
      <c r="J13" s="402"/>
      <c r="K13" s="401">
        <f t="shared" si="7"/>
        <v>0</v>
      </c>
      <c r="L13" s="402"/>
      <c r="M13" s="401">
        <f t="shared" si="7"/>
        <v>0</v>
      </c>
    </row>
    <row r="14" spans="1:13" s="391" customFormat="1" ht="39.950000000000003" customHeight="1" x14ac:dyDescent="0.25">
      <c r="A14" s="392" t="s">
        <v>278</v>
      </c>
      <c r="B14" s="393" t="s">
        <v>381</v>
      </c>
      <c r="C14" s="394">
        <f t="shared" ref="C14:D14" si="10">C15+C16+C17</f>
        <v>0</v>
      </c>
      <c r="D14" s="394">
        <f t="shared" si="10"/>
        <v>0</v>
      </c>
      <c r="E14" s="395">
        <f t="shared" si="5"/>
        <v>0</v>
      </c>
      <c r="F14" s="394">
        <f t="shared" ref="F14" si="11">F15+F16+F17</f>
        <v>0</v>
      </c>
      <c r="G14" s="395">
        <f t="shared" si="7"/>
        <v>0</v>
      </c>
      <c r="H14" s="394">
        <f t="shared" ref="H14:J14" si="12">H15+H16+H17</f>
        <v>0</v>
      </c>
      <c r="I14" s="395">
        <f t="shared" si="7"/>
        <v>0</v>
      </c>
      <c r="J14" s="394">
        <f t="shared" si="12"/>
        <v>0</v>
      </c>
      <c r="K14" s="395">
        <f t="shared" si="7"/>
        <v>0</v>
      </c>
      <c r="L14" s="394">
        <f t="shared" ref="L14" si="13">L15+L16+L17</f>
        <v>0</v>
      </c>
      <c r="M14" s="395">
        <f t="shared" si="7"/>
        <v>0</v>
      </c>
    </row>
    <row r="15" spans="1:13" s="391" customFormat="1" ht="30" customHeight="1" x14ac:dyDescent="0.25">
      <c r="A15" s="398" t="s">
        <v>280</v>
      </c>
      <c r="B15" s="399" t="s">
        <v>382</v>
      </c>
      <c r="C15" s="400"/>
      <c r="D15" s="400"/>
      <c r="E15" s="401">
        <f t="shared" si="5"/>
        <v>0</v>
      </c>
      <c r="F15" s="400"/>
      <c r="G15" s="401">
        <f t="shared" si="7"/>
        <v>0</v>
      </c>
      <c r="H15" s="402"/>
      <c r="I15" s="401">
        <f t="shared" si="7"/>
        <v>0</v>
      </c>
      <c r="J15" s="402"/>
      <c r="K15" s="401">
        <f t="shared" si="7"/>
        <v>0</v>
      </c>
      <c r="L15" s="402"/>
      <c r="M15" s="401">
        <f t="shared" si="7"/>
        <v>0</v>
      </c>
    </row>
    <row r="16" spans="1:13" s="391" customFormat="1" ht="39.950000000000003" customHeight="1" x14ac:dyDescent="0.25">
      <c r="A16" s="398" t="s">
        <v>282</v>
      </c>
      <c r="B16" s="399" t="s">
        <v>383</v>
      </c>
      <c r="C16" s="400"/>
      <c r="D16" s="400"/>
      <c r="E16" s="401">
        <f t="shared" si="5"/>
        <v>0</v>
      </c>
      <c r="F16" s="400"/>
      <c r="G16" s="401">
        <f t="shared" si="7"/>
        <v>0</v>
      </c>
      <c r="H16" s="402"/>
      <c r="I16" s="401">
        <f t="shared" si="7"/>
        <v>0</v>
      </c>
      <c r="J16" s="402"/>
      <c r="K16" s="401">
        <f t="shared" si="7"/>
        <v>0</v>
      </c>
      <c r="L16" s="402"/>
      <c r="M16" s="401">
        <f t="shared" si="7"/>
        <v>0</v>
      </c>
    </row>
    <row r="17" spans="1:13" s="391" customFormat="1" ht="30" customHeight="1" x14ac:dyDescent="0.25">
      <c r="A17" s="398" t="s">
        <v>284</v>
      </c>
      <c r="B17" s="399" t="s">
        <v>384</v>
      </c>
      <c r="C17" s="400"/>
      <c r="D17" s="400"/>
      <c r="E17" s="401">
        <f t="shared" si="5"/>
        <v>0</v>
      </c>
      <c r="F17" s="400"/>
      <c r="G17" s="401">
        <f t="shared" si="7"/>
        <v>0</v>
      </c>
      <c r="H17" s="402"/>
      <c r="I17" s="401">
        <f t="shared" si="7"/>
        <v>0</v>
      </c>
      <c r="J17" s="402"/>
      <c r="K17" s="401">
        <f t="shared" si="7"/>
        <v>0</v>
      </c>
      <c r="L17" s="402"/>
      <c r="M17" s="401">
        <f t="shared" si="7"/>
        <v>0</v>
      </c>
    </row>
    <row r="18" spans="1:13" s="391" customFormat="1" ht="30" customHeight="1" x14ac:dyDescent="0.25">
      <c r="A18" s="392" t="s">
        <v>286</v>
      </c>
      <c r="B18" s="440" t="s">
        <v>385</v>
      </c>
      <c r="C18" s="394">
        <f t="shared" ref="C18:D18" si="14">C19+C20</f>
        <v>0</v>
      </c>
      <c r="D18" s="394">
        <f t="shared" si="14"/>
        <v>0</v>
      </c>
      <c r="E18" s="395">
        <f t="shared" si="5"/>
        <v>0</v>
      </c>
      <c r="F18" s="394">
        <f t="shared" ref="F18" si="15">F19+F20</f>
        <v>0</v>
      </c>
      <c r="G18" s="395">
        <f t="shared" si="7"/>
        <v>0</v>
      </c>
      <c r="H18" s="394">
        <f t="shared" ref="H18:J18" si="16">H19+H20</f>
        <v>0</v>
      </c>
      <c r="I18" s="395">
        <f t="shared" si="7"/>
        <v>0</v>
      </c>
      <c r="J18" s="394">
        <f t="shared" si="16"/>
        <v>0</v>
      </c>
      <c r="K18" s="395">
        <f t="shared" si="7"/>
        <v>0</v>
      </c>
      <c r="L18" s="394">
        <f t="shared" ref="L18" si="17">L19+L20</f>
        <v>0</v>
      </c>
      <c r="M18" s="395">
        <f t="shared" si="7"/>
        <v>0</v>
      </c>
    </row>
    <row r="19" spans="1:13" s="391" customFormat="1" ht="30" customHeight="1" x14ac:dyDescent="0.25">
      <c r="A19" s="398" t="s">
        <v>288</v>
      </c>
      <c r="B19" s="399" t="s">
        <v>386</v>
      </c>
      <c r="C19" s="400"/>
      <c r="D19" s="400"/>
      <c r="E19" s="401">
        <f t="shared" si="5"/>
        <v>0</v>
      </c>
      <c r="F19" s="400"/>
      <c r="G19" s="401">
        <f t="shared" si="7"/>
        <v>0</v>
      </c>
      <c r="H19" s="402"/>
      <c r="I19" s="401">
        <f t="shared" si="7"/>
        <v>0</v>
      </c>
      <c r="J19" s="402"/>
      <c r="K19" s="401">
        <f t="shared" si="7"/>
        <v>0</v>
      </c>
      <c r="L19" s="402"/>
      <c r="M19" s="401">
        <f t="shared" si="7"/>
        <v>0</v>
      </c>
    </row>
    <row r="20" spans="1:13" s="391" customFormat="1" ht="30" customHeight="1" x14ac:dyDescent="0.25">
      <c r="A20" s="398" t="s">
        <v>290</v>
      </c>
      <c r="B20" s="399" t="s">
        <v>387</v>
      </c>
      <c r="C20" s="400"/>
      <c r="D20" s="400"/>
      <c r="E20" s="401">
        <f t="shared" si="5"/>
        <v>0</v>
      </c>
      <c r="F20" s="400"/>
      <c r="G20" s="401">
        <f t="shared" si="7"/>
        <v>0</v>
      </c>
      <c r="H20" s="402"/>
      <c r="I20" s="401">
        <f t="shared" si="7"/>
        <v>0</v>
      </c>
      <c r="J20" s="402"/>
      <c r="K20" s="401">
        <f t="shared" si="7"/>
        <v>0</v>
      </c>
      <c r="L20" s="402"/>
      <c r="M20" s="401">
        <f t="shared" si="7"/>
        <v>0</v>
      </c>
    </row>
    <row r="21" spans="1:13" s="391" customFormat="1" ht="39.950000000000003" customHeight="1" x14ac:dyDescent="0.25">
      <c r="A21" s="392" t="s">
        <v>292</v>
      </c>
      <c r="B21" s="393" t="s">
        <v>388</v>
      </c>
      <c r="C21" s="394">
        <f t="shared" ref="C21:D21" si="18">C22+C23+C24+C25+C26</f>
        <v>0</v>
      </c>
      <c r="D21" s="394">
        <f t="shared" si="18"/>
        <v>0</v>
      </c>
      <c r="E21" s="395">
        <f t="shared" si="5"/>
        <v>0</v>
      </c>
      <c r="F21" s="394">
        <f t="shared" ref="F21" si="19">F22+F23+F24+F25+F26</f>
        <v>0</v>
      </c>
      <c r="G21" s="395">
        <f t="shared" si="7"/>
        <v>0</v>
      </c>
      <c r="H21" s="394">
        <f t="shared" ref="H21:J21" si="20">H22+H23+H24+H25+H26</f>
        <v>0</v>
      </c>
      <c r="I21" s="395">
        <f t="shared" si="7"/>
        <v>0</v>
      </c>
      <c r="J21" s="394">
        <f t="shared" si="20"/>
        <v>0</v>
      </c>
      <c r="K21" s="395">
        <f t="shared" si="7"/>
        <v>0</v>
      </c>
      <c r="L21" s="394">
        <f t="shared" ref="L21" si="21">L22+L23+L24+L25+L26</f>
        <v>0</v>
      </c>
      <c r="M21" s="395">
        <f t="shared" si="7"/>
        <v>0</v>
      </c>
    </row>
    <row r="22" spans="1:13" s="391" customFormat="1" ht="30" customHeight="1" x14ac:dyDescent="0.25">
      <c r="A22" s="398" t="s">
        <v>268</v>
      </c>
      <c r="B22" s="399" t="s">
        <v>389</v>
      </c>
      <c r="C22" s="400"/>
      <c r="D22" s="400"/>
      <c r="E22" s="401">
        <f t="shared" si="5"/>
        <v>0</v>
      </c>
      <c r="F22" s="400"/>
      <c r="G22" s="401">
        <f t="shared" si="7"/>
        <v>0</v>
      </c>
      <c r="H22" s="402"/>
      <c r="I22" s="401">
        <f t="shared" si="7"/>
        <v>0</v>
      </c>
      <c r="J22" s="402"/>
      <c r="K22" s="401">
        <f t="shared" si="7"/>
        <v>0</v>
      </c>
      <c r="L22" s="402"/>
      <c r="M22" s="401">
        <f t="shared" si="7"/>
        <v>0</v>
      </c>
    </row>
    <row r="23" spans="1:13" s="391" customFormat="1" ht="39.950000000000003" customHeight="1" x14ac:dyDescent="0.25">
      <c r="A23" s="398" t="s">
        <v>270</v>
      </c>
      <c r="B23" s="399" t="s">
        <v>390</v>
      </c>
      <c r="C23" s="400"/>
      <c r="D23" s="400"/>
      <c r="E23" s="401">
        <f t="shared" si="5"/>
        <v>0</v>
      </c>
      <c r="F23" s="400"/>
      <c r="G23" s="401">
        <f t="shared" si="7"/>
        <v>0</v>
      </c>
      <c r="H23" s="402"/>
      <c r="I23" s="401">
        <f t="shared" si="7"/>
        <v>0</v>
      </c>
      <c r="J23" s="402"/>
      <c r="K23" s="401">
        <f t="shared" si="7"/>
        <v>0</v>
      </c>
      <c r="L23" s="402"/>
      <c r="M23" s="401">
        <f t="shared" si="7"/>
        <v>0</v>
      </c>
    </row>
    <row r="24" spans="1:13" s="391" customFormat="1" ht="39.950000000000003" customHeight="1" x14ac:dyDescent="0.25">
      <c r="A24" s="398" t="s">
        <v>272</v>
      </c>
      <c r="B24" s="399" t="s">
        <v>391</v>
      </c>
      <c r="C24" s="400"/>
      <c r="D24" s="400"/>
      <c r="E24" s="401">
        <f t="shared" si="5"/>
        <v>0</v>
      </c>
      <c r="F24" s="400"/>
      <c r="G24" s="401">
        <f t="shared" si="7"/>
        <v>0</v>
      </c>
      <c r="H24" s="402"/>
      <c r="I24" s="401">
        <f t="shared" si="7"/>
        <v>0</v>
      </c>
      <c r="J24" s="402"/>
      <c r="K24" s="401">
        <f t="shared" si="7"/>
        <v>0</v>
      </c>
      <c r="L24" s="402"/>
      <c r="M24" s="401">
        <f t="shared" si="7"/>
        <v>0</v>
      </c>
    </row>
    <row r="25" spans="1:13" s="391" customFormat="1" ht="39.950000000000003" customHeight="1" x14ac:dyDescent="0.25">
      <c r="A25" s="398" t="s">
        <v>274</v>
      </c>
      <c r="B25" s="399" t="s">
        <v>392</v>
      </c>
      <c r="C25" s="400"/>
      <c r="D25" s="400"/>
      <c r="E25" s="401">
        <f t="shared" si="5"/>
        <v>0</v>
      </c>
      <c r="F25" s="400"/>
      <c r="G25" s="401">
        <f t="shared" si="7"/>
        <v>0</v>
      </c>
      <c r="H25" s="402"/>
      <c r="I25" s="401">
        <f t="shared" si="7"/>
        <v>0</v>
      </c>
      <c r="J25" s="402"/>
      <c r="K25" s="401">
        <f t="shared" si="7"/>
        <v>0</v>
      </c>
      <c r="L25" s="402"/>
      <c r="M25" s="401">
        <f t="shared" si="7"/>
        <v>0</v>
      </c>
    </row>
    <row r="26" spans="1:13" s="391" customFormat="1" ht="30" customHeight="1" x14ac:dyDescent="0.25">
      <c r="A26" s="398" t="s">
        <v>276</v>
      </c>
      <c r="B26" s="399" t="s">
        <v>393</v>
      </c>
      <c r="C26" s="400"/>
      <c r="D26" s="400"/>
      <c r="E26" s="401">
        <f t="shared" si="5"/>
        <v>0</v>
      </c>
      <c r="F26" s="400"/>
      <c r="G26" s="401">
        <f t="shared" si="7"/>
        <v>0</v>
      </c>
      <c r="H26" s="402"/>
      <c r="I26" s="401">
        <f t="shared" si="7"/>
        <v>0</v>
      </c>
      <c r="J26" s="402"/>
      <c r="K26" s="401">
        <f t="shared" si="7"/>
        <v>0</v>
      </c>
      <c r="L26" s="402"/>
      <c r="M26" s="401">
        <f t="shared" si="7"/>
        <v>0</v>
      </c>
    </row>
    <row r="27" spans="1:13" s="391" customFormat="1" ht="60" customHeight="1" x14ac:dyDescent="0.25">
      <c r="A27" s="392" t="s">
        <v>327</v>
      </c>
      <c r="B27" s="393" t="s">
        <v>394</v>
      </c>
      <c r="C27" s="400"/>
      <c r="D27" s="400"/>
      <c r="E27" s="395">
        <f t="shared" si="5"/>
        <v>0</v>
      </c>
      <c r="F27" s="400"/>
      <c r="G27" s="395">
        <f t="shared" si="7"/>
        <v>0</v>
      </c>
      <c r="H27" s="402"/>
      <c r="I27" s="395">
        <f t="shared" si="7"/>
        <v>0</v>
      </c>
      <c r="J27" s="402"/>
      <c r="K27" s="395">
        <f t="shared" si="7"/>
        <v>0</v>
      </c>
      <c r="L27" s="402"/>
      <c r="M27" s="395">
        <f t="shared" si="7"/>
        <v>0</v>
      </c>
    </row>
    <row r="28" spans="1:13" s="391" customFormat="1" ht="39.950000000000003" customHeight="1" x14ac:dyDescent="0.25">
      <c r="A28" s="392" t="s">
        <v>301</v>
      </c>
      <c r="B28" s="393" t="s">
        <v>395</v>
      </c>
      <c r="C28" s="394">
        <f t="shared" ref="C28:D28" si="22">C29+C30</f>
        <v>0</v>
      </c>
      <c r="D28" s="394">
        <f t="shared" si="22"/>
        <v>0</v>
      </c>
      <c r="E28" s="395">
        <f t="shared" si="5"/>
        <v>0</v>
      </c>
      <c r="F28" s="394">
        <f t="shared" ref="F28" si="23">F29+F30</f>
        <v>0</v>
      </c>
      <c r="G28" s="395">
        <f t="shared" si="7"/>
        <v>0</v>
      </c>
      <c r="H28" s="394">
        <f t="shared" ref="H28:J28" si="24">H29+H30</f>
        <v>0</v>
      </c>
      <c r="I28" s="395">
        <f t="shared" si="7"/>
        <v>0</v>
      </c>
      <c r="J28" s="394">
        <f t="shared" si="24"/>
        <v>0</v>
      </c>
      <c r="K28" s="395">
        <f t="shared" si="7"/>
        <v>0</v>
      </c>
      <c r="L28" s="394">
        <f t="shared" ref="L28" si="25">L29+L30</f>
        <v>0</v>
      </c>
      <c r="M28" s="395">
        <f t="shared" si="7"/>
        <v>0</v>
      </c>
    </row>
    <row r="29" spans="1:13" s="391" customFormat="1" ht="30" customHeight="1" x14ac:dyDescent="0.25">
      <c r="A29" s="398" t="s">
        <v>303</v>
      </c>
      <c r="B29" s="399" t="s">
        <v>396</v>
      </c>
      <c r="C29" s="400"/>
      <c r="D29" s="400"/>
      <c r="E29" s="401">
        <f t="shared" si="5"/>
        <v>0</v>
      </c>
      <c r="F29" s="400"/>
      <c r="G29" s="401">
        <f t="shared" si="7"/>
        <v>0</v>
      </c>
      <c r="H29" s="402"/>
      <c r="I29" s="401">
        <f t="shared" si="7"/>
        <v>0</v>
      </c>
      <c r="J29" s="402"/>
      <c r="K29" s="401">
        <f t="shared" si="7"/>
        <v>0</v>
      </c>
      <c r="L29" s="402"/>
      <c r="M29" s="401">
        <f t="shared" si="7"/>
        <v>0</v>
      </c>
    </row>
    <row r="30" spans="1:13" s="391" customFormat="1" ht="30" customHeight="1" x14ac:dyDescent="0.25">
      <c r="A30" s="398" t="s">
        <v>305</v>
      </c>
      <c r="B30" s="399" t="s">
        <v>397</v>
      </c>
      <c r="C30" s="400"/>
      <c r="D30" s="400"/>
      <c r="E30" s="401">
        <f t="shared" si="5"/>
        <v>0</v>
      </c>
      <c r="F30" s="400"/>
      <c r="G30" s="401">
        <f t="shared" si="7"/>
        <v>0</v>
      </c>
      <c r="H30" s="402"/>
      <c r="I30" s="401">
        <f t="shared" si="7"/>
        <v>0</v>
      </c>
      <c r="J30" s="402"/>
      <c r="K30" s="401">
        <f t="shared" si="7"/>
        <v>0</v>
      </c>
      <c r="L30" s="402"/>
      <c r="M30" s="401">
        <f t="shared" si="7"/>
        <v>0</v>
      </c>
    </row>
    <row r="31" spans="1:13" s="391" customFormat="1" ht="60" customHeight="1" x14ac:dyDescent="0.25">
      <c r="A31" s="392" t="s">
        <v>307</v>
      </c>
      <c r="B31" s="393" t="s">
        <v>398</v>
      </c>
      <c r="C31" s="394">
        <f t="shared" ref="C31:D31" si="26">C32+C33</f>
        <v>0</v>
      </c>
      <c r="D31" s="394">
        <f t="shared" si="26"/>
        <v>0</v>
      </c>
      <c r="E31" s="395">
        <f t="shared" si="5"/>
        <v>0</v>
      </c>
      <c r="F31" s="394">
        <f t="shared" ref="F31" si="27">F32+F33</f>
        <v>0</v>
      </c>
      <c r="G31" s="395">
        <f t="shared" si="7"/>
        <v>0</v>
      </c>
      <c r="H31" s="394">
        <f t="shared" ref="H31:J31" si="28">H32+H33</f>
        <v>0</v>
      </c>
      <c r="I31" s="395">
        <f t="shared" si="7"/>
        <v>0</v>
      </c>
      <c r="J31" s="394">
        <f t="shared" si="28"/>
        <v>0</v>
      </c>
      <c r="K31" s="395">
        <f t="shared" si="7"/>
        <v>0</v>
      </c>
      <c r="L31" s="394">
        <f t="shared" ref="L31" si="29">L32+L33</f>
        <v>0</v>
      </c>
      <c r="M31" s="395">
        <f t="shared" si="7"/>
        <v>0</v>
      </c>
    </row>
    <row r="32" spans="1:13" s="391" customFormat="1" ht="30" customHeight="1" x14ac:dyDescent="0.25">
      <c r="A32" s="398" t="s">
        <v>268</v>
      </c>
      <c r="B32" s="399" t="s">
        <v>399</v>
      </c>
      <c r="C32" s="400"/>
      <c r="D32" s="400"/>
      <c r="E32" s="401">
        <f t="shared" si="5"/>
        <v>0</v>
      </c>
      <c r="F32" s="400"/>
      <c r="G32" s="401">
        <f t="shared" si="7"/>
        <v>0</v>
      </c>
      <c r="H32" s="402"/>
      <c r="I32" s="401">
        <f t="shared" si="7"/>
        <v>0</v>
      </c>
      <c r="J32" s="402"/>
      <c r="K32" s="401">
        <f t="shared" si="7"/>
        <v>0</v>
      </c>
      <c r="L32" s="402"/>
      <c r="M32" s="401">
        <f t="shared" si="7"/>
        <v>0</v>
      </c>
    </row>
    <row r="33" spans="1:13" s="391" customFormat="1" ht="30" customHeight="1" x14ac:dyDescent="0.25">
      <c r="A33" s="398" t="s">
        <v>310</v>
      </c>
      <c r="B33" s="399" t="s">
        <v>400</v>
      </c>
      <c r="C33" s="400"/>
      <c r="D33" s="400"/>
      <c r="E33" s="401">
        <f t="shared" si="5"/>
        <v>0</v>
      </c>
      <c r="F33" s="400"/>
      <c r="G33" s="401">
        <f t="shared" si="7"/>
        <v>0</v>
      </c>
      <c r="H33" s="402"/>
      <c r="I33" s="401">
        <f t="shared" si="7"/>
        <v>0</v>
      </c>
      <c r="J33" s="402"/>
      <c r="K33" s="401">
        <f t="shared" si="7"/>
        <v>0</v>
      </c>
      <c r="L33" s="402"/>
      <c r="M33" s="401">
        <f t="shared" si="7"/>
        <v>0</v>
      </c>
    </row>
    <row r="34" spans="1:13" s="391" customFormat="1" ht="39.950000000000003" customHeight="1" x14ac:dyDescent="0.25">
      <c r="A34" s="392" t="s">
        <v>312</v>
      </c>
      <c r="B34" s="393" t="s">
        <v>401</v>
      </c>
      <c r="C34" s="394">
        <f t="shared" ref="C34:D34" si="30">C35+C36</f>
        <v>0</v>
      </c>
      <c r="D34" s="394">
        <f t="shared" si="30"/>
        <v>0</v>
      </c>
      <c r="E34" s="395">
        <f t="shared" si="5"/>
        <v>0</v>
      </c>
      <c r="F34" s="394">
        <f t="shared" ref="F34" si="31">F35+F36</f>
        <v>0</v>
      </c>
      <c r="G34" s="395">
        <f t="shared" si="7"/>
        <v>0</v>
      </c>
      <c r="H34" s="394">
        <f t="shared" ref="H34:J34" si="32">H35+H36</f>
        <v>0</v>
      </c>
      <c r="I34" s="395">
        <f t="shared" si="7"/>
        <v>0</v>
      </c>
      <c r="J34" s="394">
        <f t="shared" si="32"/>
        <v>0</v>
      </c>
      <c r="K34" s="395">
        <f t="shared" si="7"/>
        <v>0</v>
      </c>
      <c r="L34" s="394">
        <f t="shared" ref="L34" si="33">L35+L36</f>
        <v>0</v>
      </c>
      <c r="M34" s="395">
        <f t="shared" si="7"/>
        <v>0</v>
      </c>
    </row>
    <row r="35" spans="1:13" s="391" customFormat="1" ht="30" customHeight="1" x14ac:dyDescent="0.25">
      <c r="A35" s="398" t="s">
        <v>268</v>
      </c>
      <c r="B35" s="399" t="s">
        <v>402</v>
      </c>
      <c r="C35" s="400"/>
      <c r="D35" s="400"/>
      <c r="E35" s="401">
        <f t="shared" si="5"/>
        <v>0</v>
      </c>
      <c r="F35" s="400"/>
      <c r="G35" s="401">
        <f t="shared" si="7"/>
        <v>0</v>
      </c>
      <c r="H35" s="402"/>
      <c r="I35" s="401">
        <f t="shared" si="7"/>
        <v>0</v>
      </c>
      <c r="J35" s="402"/>
      <c r="K35" s="401">
        <f t="shared" si="7"/>
        <v>0</v>
      </c>
      <c r="L35" s="402"/>
      <c r="M35" s="401">
        <f t="shared" si="7"/>
        <v>0</v>
      </c>
    </row>
    <row r="36" spans="1:13" s="391" customFormat="1" ht="30" customHeight="1" x14ac:dyDescent="0.25">
      <c r="A36" s="398" t="s">
        <v>310</v>
      </c>
      <c r="B36" s="399" t="s">
        <v>403</v>
      </c>
      <c r="C36" s="400"/>
      <c r="D36" s="400"/>
      <c r="E36" s="401">
        <f t="shared" si="5"/>
        <v>0</v>
      </c>
      <c r="F36" s="400"/>
      <c r="G36" s="401">
        <f t="shared" si="7"/>
        <v>0</v>
      </c>
      <c r="H36" s="402"/>
      <c r="I36" s="401">
        <f t="shared" si="7"/>
        <v>0</v>
      </c>
      <c r="J36" s="402"/>
      <c r="K36" s="401">
        <f t="shared" si="7"/>
        <v>0</v>
      </c>
      <c r="L36" s="402"/>
      <c r="M36" s="401">
        <f t="shared" si="7"/>
        <v>0</v>
      </c>
    </row>
    <row r="37" spans="1:13" s="391" customFormat="1" ht="30" customHeight="1" x14ac:dyDescent="0.25">
      <c r="A37" s="392" t="s">
        <v>316</v>
      </c>
      <c r="B37" s="393" t="s">
        <v>404</v>
      </c>
      <c r="C37" s="394">
        <f t="shared" ref="C37:D37" si="34">C38+C39</f>
        <v>0</v>
      </c>
      <c r="D37" s="394">
        <f t="shared" si="34"/>
        <v>0</v>
      </c>
      <c r="E37" s="395">
        <f t="shared" si="5"/>
        <v>0</v>
      </c>
      <c r="F37" s="394">
        <f t="shared" ref="F37" si="35">F38+F39</f>
        <v>0</v>
      </c>
      <c r="G37" s="395">
        <f t="shared" si="7"/>
        <v>0</v>
      </c>
      <c r="H37" s="394">
        <f t="shared" ref="H37:J37" si="36">H38+H39</f>
        <v>0</v>
      </c>
      <c r="I37" s="395">
        <f t="shared" si="7"/>
        <v>0</v>
      </c>
      <c r="J37" s="394">
        <f t="shared" si="36"/>
        <v>0</v>
      </c>
      <c r="K37" s="395">
        <f t="shared" si="7"/>
        <v>0</v>
      </c>
      <c r="L37" s="394">
        <f t="shared" ref="L37" si="37">L38+L39</f>
        <v>0</v>
      </c>
      <c r="M37" s="395">
        <f t="shared" si="7"/>
        <v>0</v>
      </c>
    </row>
    <row r="38" spans="1:13" s="391" customFormat="1" ht="30" customHeight="1" x14ac:dyDescent="0.25">
      <c r="A38" s="398" t="s">
        <v>268</v>
      </c>
      <c r="B38" s="399" t="s">
        <v>405</v>
      </c>
      <c r="C38" s="400"/>
      <c r="D38" s="400"/>
      <c r="E38" s="401">
        <f t="shared" si="5"/>
        <v>0</v>
      </c>
      <c r="F38" s="400"/>
      <c r="G38" s="401">
        <f t="shared" si="7"/>
        <v>0</v>
      </c>
      <c r="H38" s="402"/>
      <c r="I38" s="401">
        <f t="shared" si="7"/>
        <v>0</v>
      </c>
      <c r="J38" s="402"/>
      <c r="K38" s="401">
        <f t="shared" si="7"/>
        <v>0</v>
      </c>
      <c r="L38" s="402"/>
      <c r="M38" s="401">
        <f t="shared" si="7"/>
        <v>0</v>
      </c>
    </row>
    <row r="39" spans="1:13" s="391" customFormat="1" ht="30" customHeight="1" x14ac:dyDescent="0.25">
      <c r="A39" s="398" t="s">
        <v>310</v>
      </c>
      <c r="B39" s="399" t="s">
        <v>406</v>
      </c>
      <c r="C39" s="400"/>
      <c r="D39" s="400"/>
      <c r="E39" s="401">
        <f t="shared" si="5"/>
        <v>0</v>
      </c>
      <c r="F39" s="400"/>
      <c r="G39" s="401">
        <f t="shared" si="7"/>
        <v>0</v>
      </c>
      <c r="H39" s="402"/>
      <c r="I39" s="401">
        <f t="shared" si="7"/>
        <v>0</v>
      </c>
      <c r="J39" s="402"/>
      <c r="K39" s="401">
        <f t="shared" si="7"/>
        <v>0</v>
      </c>
      <c r="L39" s="402"/>
      <c r="M39" s="401">
        <f t="shared" si="7"/>
        <v>0</v>
      </c>
    </row>
    <row r="40" spans="1:13" s="391" customFormat="1" ht="60" customHeight="1" x14ac:dyDescent="0.25">
      <c r="A40" s="392" t="s">
        <v>320</v>
      </c>
      <c r="B40" s="393" t="s">
        <v>407</v>
      </c>
      <c r="C40" s="400"/>
      <c r="D40" s="400"/>
      <c r="E40" s="395">
        <f t="shared" si="5"/>
        <v>0</v>
      </c>
      <c r="F40" s="400"/>
      <c r="G40" s="395">
        <f t="shared" si="7"/>
        <v>0</v>
      </c>
      <c r="H40" s="394"/>
      <c r="I40" s="395">
        <f t="shared" si="7"/>
        <v>0</v>
      </c>
      <c r="J40" s="394"/>
      <c r="K40" s="395">
        <f t="shared" si="7"/>
        <v>0</v>
      </c>
      <c r="L40" s="394"/>
      <c r="M40" s="395">
        <f t="shared" si="7"/>
        <v>0</v>
      </c>
    </row>
    <row r="41" spans="1:13" s="391" customFormat="1" ht="30" customHeight="1" x14ac:dyDescent="0.25">
      <c r="A41" s="392" t="s">
        <v>322</v>
      </c>
      <c r="B41" s="393" t="s">
        <v>408</v>
      </c>
      <c r="C41" s="400"/>
      <c r="D41" s="400"/>
      <c r="E41" s="395">
        <f t="shared" si="5"/>
        <v>0</v>
      </c>
      <c r="F41" s="400"/>
      <c r="G41" s="395">
        <f t="shared" si="7"/>
        <v>0</v>
      </c>
      <c r="H41" s="394"/>
      <c r="I41" s="395">
        <f t="shared" si="7"/>
        <v>0</v>
      </c>
      <c r="J41" s="394"/>
      <c r="K41" s="395">
        <f t="shared" si="7"/>
        <v>0</v>
      </c>
      <c r="L41" s="394"/>
      <c r="M41" s="395">
        <f t="shared" si="7"/>
        <v>0</v>
      </c>
    </row>
    <row r="42" spans="1:13" s="391" customFormat="1" ht="30" customHeight="1" x14ac:dyDescent="0.25">
      <c r="A42" s="392" t="s">
        <v>324</v>
      </c>
      <c r="B42" s="393" t="s">
        <v>409</v>
      </c>
      <c r="C42" s="400"/>
      <c r="D42" s="400"/>
      <c r="E42" s="395">
        <f t="shared" si="5"/>
        <v>0</v>
      </c>
      <c r="F42" s="400"/>
      <c r="G42" s="395">
        <f t="shared" si="7"/>
        <v>0</v>
      </c>
      <c r="H42" s="394"/>
      <c r="I42" s="395">
        <f t="shared" si="7"/>
        <v>0</v>
      </c>
      <c r="J42" s="394"/>
      <c r="K42" s="395">
        <f t="shared" si="7"/>
        <v>0</v>
      </c>
      <c r="L42" s="394"/>
      <c r="M42" s="395">
        <f t="shared" si="7"/>
        <v>0</v>
      </c>
    </row>
    <row r="43" spans="1:13" s="391" customFormat="1" ht="39.950000000000003" customHeight="1" x14ac:dyDescent="0.25">
      <c r="A43" s="387" t="s">
        <v>326</v>
      </c>
      <c r="B43" s="388"/>
      <c r="C43" s="404">
        <f>C44+C50+C54+C57+C63+C64+C67+C70+C73+C76+C77+C78</f>
        <v>0</v>
      </c>
      <c r="D43" s="404">
        <f>D44+D50+D54+D57+D63+D64+D67+D70+D73+D76+D77+D78</f>
        <v>0</v>
      </c>
      <c r="E43" s="390">
        <f t="shared" si="5"/>
        <v>0</v>
      </c>
      <c r="F43" s="404">
        <f>F44+F50+F54+F57+F63+F64+F67+F70+F73+F76+F77+F78</f>
        <v>0</v>
      </c>
      <c r="G43" s="390">
        <f t="shared" si="7"/>
        <v>0</v>
      </c>
      <c r="H43" s="404">
        <f>H44+H50+H54+H57+H63+H64+H67+H70+H73+H76+H77+H78</f>
        <v>0</v>
      </c>
      <c r="I43" s="390">
        <f t="shared" si="7"/>
        <v>0</v>
      </c>
      <c r="J43" s="404">
        <f>J44+J50+J54+J57+J63+J64+J67+J70+J73+J76+J77+J78</f>
        <v>0</v>
      </c>
      <c r="K43" s="390">
        <f t="shared" si="7"/>
        <v>0</v>
      </c>
      <c r="L43" s="404">
        <f>L44+L50+L54+L57+L63+L64+L67+L70+L73+L76+L77+L78</f>
        <v>0</v>
      </c>
      <c r="M43" s="390">
        <f t="shared" si="7"/>
        <v>0</v>
      </c>
    </row>
    <row r="44" spans="1:13" s="391" customFormat="1" ht="39.950000000000003" customHeight="1" x14ac:dyDescent="0.25">
      <c r="A44" s="392" t="s">
        <v>266</v>
      </c>
      <c r="B44" s="393"/>
      <c r="C44" s="405">
        <f>C45+C46+C47+C48+C49</f>
        <v>0</v>
      </c>
      <c r="D44" s="405">
        <f>D45+D46+D47+D48+D49</f>
        <v>0</v>
      </c>
      <c r="E44" s="395">
        <f t="shared" si="5"/>
        <v>0</v>
      </c>
      <c r="F44" s="405">
        <f>F45+F46+F47+F48+F49</f>
        <v>0</v>
      </c>
      <c r="G44" s="395">
        <f t="shared" si="7"/>
        <v>0</v>
      </c>
      <c r="H44" s="405">
        <f>H45+H46+H47+H48+H49</f>
        <v>0</v>
      </c>
      <c r="I44" s="395">
        <f t="shared" si="7"/>
        <v>0</v>
      </c>
      <c r="J44" s="405">
        <f>J45+J46+J47+J48+J49</f>
        <v>0</v>
      </c>
      <c r="K44" s="395">
        <f t="shared" si="7"/>
        <v>0</v>
      </c>
      <c r="L44" s="405">
        <f>L45+L46+L47+L48+L49</f>
        <v>0</v>
      </c>
      <c r="M44" s="395">
        <f t="shared" si="7"/>
        <v>0</v>
      </c>
    </row>
    <row r="45" spans="1:13" s="391" customFormat="1" ht="30" customHeight="1" x14ac:dyDescent="0.25">
      <c r="A45" s="398" t="s">
        <v>268</v>
      </c>
      <c r="B45" s="399"/>
      <c r="C45" s="406">
        <f t="shared" ref="C45:D49" si="38">IF(C9=0,0,C81/C9)</f>
        <v>0</v>
      </c>
      <c r="D45" s="406">
        <f t="shared" si="38"/>
        <v>0</v>
      </c>
      <c r="E45" s="401">
        <f t="shared" si="5"/>
        <v>0</v>
      </c>
      <c r="F45" s="406">
        <f>IF(F9=0,0,F81/F9)</f>
        <v>0</v>
      </c>
      <c r="G45" s="401">
        <f t="shared" si="7"/>
        <v>0</v>
      </c>
      <c r="H45" s="406"/>
      <c r="I45" s="401">
        <f t="shared" si="7"/>
        <v>0</v>
      </c>
      <c r="J45" s="406"/>
      <c r="K45" s="401">
        <f t="shared" si="7"/>
        <v>0</v>
      </c>
      <c r="L45" s="406"/>
      <c r="M45" s="401">
        <f t="shared" si="7"/>
        <v>0</v>
      </c>
    </row>
    <row r="46" spans="1:13" s="391" customFormat="1" ht="39.950000000000003" customHeight="1" x14ac:dyDescent="0.25">
      <c r="A46" s="398" t="s">
        <v>270</v>
      </c>
      <c r="B46" s="399"/>
      <c r="C46" s="406">
        <f t="shared" si="38"/>
        <v>0</v>
      </c>
      <c r="D46" s="406">
        <f t="shared" si="38"/>
        <v>0</v>
      </c>
      <c r="E46" s="401">
        <f t="shared" si="5"/>
        <v>0</v>
      </c>
      <c r="F46" s="406">
        <f>IF(F10=0,0,F82/F10)</f>
        <v>0</v>
      </c>
      <c r="G46" s="401">
        <f t="shared" si="7"/>
        <v>0</v>
      </c>
      <c r="H46" s="406"/>
      <c r="I46" s="401">
        <f t="shared" si="7"/>
        <v>0</v>
      </c>
      <c r="J46" s="406"/>
      <c r="K46" s="401">
        <f t="shared" si="7"/>
        <v>0</v>
      </c>
      <c r="L46" s="406"/>
      <c r="M46" s="401">
        <f t="shared" si="7"/>
        <v>0</v>
      </c>
    </row>
    <row r="47" spans="1:13" s="391" customFormat="1" ht="39.950000000000003" customHeight="1" x14ac:dyDescent="0.25">
      <c r="A47" s="398" t="s">
        <v>272</v>
      </c>
      <c r="B47" s="399"/>
      <c r="C47" s="406">
        <f t="shared" si="38"/>
        <v>0</v>
      </c>
      <c r="D47" s="406">
        <f t="shared" si="38"/>
        <v>0</v>
      </c>
      <c r="E47" s="401">
        <f t="shared" si="5"/>
        <v>0</v>
      </c>
      <c r="F47" s="406">
        <f>IF(F11=0,0,F83/F11)</f>
        <v>0</v>
      </c>
      <c r="G47" s="401">
        <f t="shared" si="7"/>
        <v>0</v>
      </c>
      <c r="H47" s="406"/>
      <c r="I47" s="401">
        <f t="shared" si="7"/>
        <v>0</v>
      </c>
      <c r="J47" s="406"/>
      <c r="K47" s="401">
        <f t="shared" si="7"/>
        <v>0</v>
      </c>
      <c r="L47" s="406"/>
      <c r="M47" s="401">
        <f t="shared" si="7"/>
        <v>0</v>
      </c>
    </row>
    <row r="48" spans="1:13" s="391" customFormat="1" ht="39.950000000000003" customHeight="1" x14ac:dyDescent="0.25">
      <c r="A48" s="398" t="s">
        <v>274</v>
      </c>
      <c r="B48" s="399"/>
      <c r="C48" s="406">
        <f t="shared" si="38"/>
        <v>0</v>
      </c>
      <c r="D48" s="406">
        <f t="shared" si="38"/>
        <v>0</v>
      </c>
      <c r="E48" s="401">
        <f t="shared" si="5"/>
        <v>0</v>
      </c>
      <c r="F48" s="406">
        <f>IF(F12=0,0,F84/F12)</f>
        <v>0</v>
      </c>
      <c r="G48" s="401">
        <f t="shared" si="7"/>
        <v>0</v>
      </c>
      <c r="H48" s="406"/>
      <c r="I48" s="401">
        <f t="shared" si="7"/>
        <v>0</v>
      </c>
      <c r="J48" s="406"/>
      <c r="K48" s="401">
        <f t="shared" si="7"/>
        <v>0</v>
      </c>
      <c r="L48" s="406"/>
      <c r="M48" s="401">
        <f t="shared" si="7"/>
        <v>0</v>
      </c>
    </row>
    <row r="49" spans="1:13" s="391" customFormat="1" ht="30" customHeight="1" x14ac:dyDescent="0.25">
      <c r="A49" s="398" t="s">
        <v>276</v>
      </c>
      <c r="B49" s="399"/>
      <c r="C49" s="406">
        <f t="shared" si="38"/>
        <v>0</v>
      </c>
      <c r="D49" s="406">
        <f t="shared" si="38"/>
        <v>0</v>
      </c>
      <c r="E49" s="401">
        <f t="shared" si="5"/>
        <v>0</v>
      </c>
      <c r="F49" s="406">
        <f>IF(F13=0,0,F85/F13)</f>
        <v>0</v>
      </c>
      <c r="G49" s="401">
        <f t="shared" si="7"/>
        <v>0</v>
      </c>
      <c r="H49" s="406"/>
      <c r="I49" s="401">
        <f t="shared" si="7"/>
        <v>0</v>
      </c>
      <c r="J49" s="406"/>
      <c r="K49" s="401">
        <f t="shared" si="7"/>
        <v>0</v>
      </c>
      <c r="L49" s="406"/>
      <c r="M49" s="401">
        <f t="shared" si="7"/>
        <v>0</v>
      </c>
    </row>
    <row r="50" spans="1:13" s="391" customFormat="1" ht="39.950000000000003" customHeight="1" x14ac:dyDescent="0.25">
      <c r="A50" s="392" t="s">
        <v>278</v>
      </c>
      <c r="B50" s="393"/>
      <c r="C50" s="405">
        <f>C51+C52+C53</f>
        <v>0</v>
      </c>
      <c r="D50" s="405">
        <f>D51+D52+D53</f>
        <v>0</v>
      </c>
      <c r="E50" s="395">
        <f t="shared" si="5"/>
        <v>0</v>
      </c>
      <c r="F50" s="405">
        <f>F51+F52+F53</f>
        <v>0</v>
      </c>
      <c r="G50" s="395">
        <f t="shared" si="7"/>
        <v>0</v>
      </c>
      <c r="H50" s="405">
        <f>H51+H52+H53</f>
        <v>0</v>
      </c>
      <c r="I50" s="395">
        <f t="shared" si="7"/>
        <v>0</v>
      </c>
      <c r="J50" s="405">
        <f>J51+J52+J53</f>
        <v>0</v>
      </c>
      <c r="K50" s="395">
        <f t="shared" si="7"/>
        <v>0</v>
      </c>
      <c r="L50" s="405">
        <f>L51+L52+L53</f>
        <v>0</v>
      </c>
      <c r="M50" s="395">
        <f t="shared" si="7"/>
        <v>0</v>
      </c>
    </row>
    <row r="51" spans="1:13" s="391" customFormat="1" ht="30" customHeight="1" x14ac:dyDescent="0.25">
      <c r="A51" s="398" t="s">
        <v>280</v>
      </c>
      <c r="B51" s="399"/>
      <c r="C51" s="406">
        <f t="shared" ref="C51:D53" si="39">IF(C15=0,0,C87/C15)</f>
        <v>0</v>
      </c>
      <c r="D51" s="406">
        <f t="shared" si="39"/>
        <v>0</v>
      </c>
      <c r="E51" s="401">
        <f t="shared" si="5"/>
        <v>0</v>
      </c>
      <c r="F51" s="406">
        <f>IF(F15=0,0,F87/F15)</f>
        <v>0</v>
      </c>
      <c r="G51" s="401">
        <f t="shared" si="7"/>
        <v>0</v>
      </c>
      <c r="H51" s="406"/>
      <c r="I51" s="401">
        <f t="shared" si="7"/>
        <v>0</v>
      </c>
      <c r="J51" s="406"/>
      <c r="K51" s="401">
        <f t="shared" si="7"/>
        <v>0</v>
      </c>
      <c r="L51" s="406"/>
      <c r="M51" s="401">
        <f t="shared" si="7"/>
        <v>0</v>
      </c>
    </row>
    <row r="52" spans="1:13" s="391" customFormat="1" ht="39.950000000000003" customHeight="1" x14ac:dyDescent="0.25">
      <c r="A52" s="398" t="s">
        <v>282</v>
      </c>
      <c r="B52" s="399"/>
      <c r="C52" s="406">
        <f t="shared" si="39"/>
        <v>0</v>
      </c>
      <c r="D52" s="406">
        <f t="shared" si="39"/>
        <v>0</v>
      </c>
      <c r="E52" s="401">
        <f t="shared" si="5"/>
        <v>0</v>
      </c>
      <c r="F52" s="406">
        <f>IF(F16=0,0,F88/F16)</f>
        <v>0</v>
      </c>
      <c r="G52" s="401">
        <f t="shared" si="7"/>
        <v>0</v>
      </c>
      <c r="H52" s="406"/>
      <c r="I52" s="401">
        <f t="shared" si="7"/>
        <v>0</v>
      </c>
      <c r="J52" s="406"/>
      <c r="K52" s="401">
        <f t="shared" si="7"/>
        <v>0</v>
      </c>
      <c r="L52" s="406"/>
      <c r="M52" s="401">
        <f t="shared" si="7"/>
        <v>0</v>
      </c>
    </row>
    <row r="53" spans="1:13" s="391" customFormat="1" ht="30" customHeight="1" x14ac:dyDescent="0.25">
      <c r="A53" s="398" t="s">
        <v>284</v>
      </c>
      <c r="B53" s="399"/>
      <c r="C53" s="406">
        <f t="shared" si="39"/>
        <v>0</v>
      </c>
      <c r="D53" s="406">
        <f t="shared" si="39"/>
        <v>0</v>
      </c>
      <c r="E53" s="401">
        <f t="shared" si="5"/>
        <v>0</v>
      </c>
      <c r="F53" s="406">
        <f>IF(F17=0,0,F89/F17)</f>
        <v>0</v>
      </c>
      <c r="G53" s="401">
        <f t="shared" si="7"/>
        <v>0</v>
      </c>
      <c r="H53" s="406"/>
      <c r="I53" s="401">
        <f t="shared" si="7"/>
        <v>0</v>
      </c>
      <c r="J53" s="406"/>
      <c r="K53" s="401">
        <f t="shared" si="7"/>
        <v>0</v>
      </c>
      <c r="L53" s="406"/>
      <c r="M53" s="401">
        <f t="shared" si="7"/>
        <v>0</v>
      </c>
    </row>
    <row r="54" spans="1:13" s="391" customFormat="1" ht="30" customHeight="1" x14ac:dyDescent="0.25">
      <c r="A54" s="392" t="s">
        <v>286</v>
      </c>
      <c r="B54" s="393"/>
      <c r="C54" s="405">
        <f>C55+C56</f>
        <v>0</v>
      </c>
      <c r="D54" s="405">
        <f>D55+D56</f>
        <v>0</v>
      </c>
      <c r="E54" s="395">
        <f t="shared" si="5"/>
        <v>0</v>
      </c>
      <c r="F54" s="405">
        <f>F55+F56</f>
        <v>0</v>
      </c>
      <c r="G54" s="395">
        <f t="shared" si="7"/>
        <v>0</v>
      </c>
      <c r="H54" s="405">
        <f>H55+H56</f>
        <v>0</v>
      </c>
      <c r="I54" s="395">
        <f t="shared" si="7"/>
        <v>0</v>
      </c>
      <c r="J54" s="405">
        <f>J55+J56</f>
        <v>0</v>
      </c>
      <c r="K54" s="395">
        <f t="shared" si="7"/>
        <v>0</v>
      </c>
      <c r="L54" s="405">
        <f>L55+L56</f>
        <v>0</v>
      </c>
      <c r="M54" s="395">
        <f t="shared" si="7"/>
        <v>0</v>
      </c>
    </row>
    <row r="55" spans="1:13" s="391" customFormat="1" ht="30" customHeight="1" x14ac:dyDescent="0.25">
      <c r="A55" s="398" t="s">
        <v>288</v>
      </c>
      <c r="B55" s="399"/>
      <c r="C55" s="406">
        <f>IF(C19=0,0,C91/C19)</f>
        <v>0</v>
      </c>
      <c r="D55" s="406">
        <f>IF(D19=0,0,D91/D19)</f>
        <v>0</v>
      </c>
      <c r="E55" s="401">
        <f t="shared" si="5"/>
        <v>0</v>
      </c>
      <c r="F55" s="406">
        <f>IF(F19=0,0,F91/F19)</f>
        <v>0</v>
      </c>
      <c r="G55" s="401">
        <f t="shared" si="7"/>
        <v>0</v>
      </c>
      <c r="H55" s="406"/>
      <c r="I55" s="401">
        <f t="shared" si="7"/>
        <v>0</v>
      </c>
      <c r="J55" s="406"/>
      <c r="K55" s="401">
        <f t="shared" si="7"/>
        <v>0</v>
      </c>
      <c r="L55" s="406"/>
      <c r="M55" s="401">
        <f t="shared" si="7"/>
        <v>0</v>
      </c>
    </row>
    <row r="56" spans="1:13" s="391" customFormat="1" ht="30" customHeight="1" x14ac:dyDescent="0.25">
      <c r="A56" s="398" t="s">
        <v>290</v>
      </c>
      <c r="B56" s="399"/>
      <c r="C56" s="406">
        <f>IF(C20=0,0,C92/C20)</f>
        <v>0</v>
      </c>
      <c r="D56" s="406">
        <f>IF(D20=0,0,D92/D20)</f>
        <v>0</v>
      </c>
      <c r="E56" s="401">
        <f t="shared" si="5"/>
        <v>0</v>
      </c>
      <c r="F56" s="406">
        <f>IF(F20=0,0,F92/F20)</f>
        <v>0</v>
      </c>
      <c r="G56" s="401">
        <f t="shared" si="7"/>
        <v>0</v>
      </c>
      <c r="H56" s="406"/>
      <c r="I56" s="401">
        <f t="shared" si="7"/>
        <v>0</v>
      </c>
      <c r="J56" s="406"/>
      <c r="K56" s="401">
        <f t="shared" si="7"/>
        <v>0</v>
      </c>
      <c r="L56" s="406"/>
      <c r="M56" s="401">
        <f t="shared" si="7"/>
        <v>0</v>
      </c>
    </row>
    <row r="57" spans="1:13" s="391" customFormat="1" ht="39.950000000000003" customHeight="1" x14ac:dyDescent="0.25">
      <c r="A57" s="392" t="s">
        <v>292</v>
      </c>
      <c r="B57" s="393"/>
      <c r="C57" s="405">
        <f>C58+C59+C60+C61+C62</f>
        <v>0</v>
      </c>
      <c r="D57" s="405">
        <f>D58+D59+D60+D61+D62</f>
        <v>0</v>
      </c>
      <c r="E57" s="395">
        <f t="shared" si="5"/>
        <v>0</v>
      </c>
      <c r="F57" s="405">
        <f>F58+F59+F60+F61+F62</f>
        <v>0</v>
      </c>
      <c r="G57" s="395">
        <f t="shared" si="7"/>
        <v>0</v>
      </c>
      <c r="H57" s="405">
        <f>H58+H59+H60+H61+H62</f>
        <v>0</v>
      </c>
      <c r="I57" s="395">
        <f t="shared" si="7"/>
        <v>0</v>
      </c>
      <c r="J57" s="405">
        <f>J58+J59+J60+J61+J62</f>
        <v>0</v>
      </c>
      <c r="K57" s="395">
        <f t="shared" si="7"/>
        <v>0</v>
      </c>
      <c r="L57" s="405">
        <f>L58+L59+L60+L61+L62</f>
        <v>0</v>
      </c>
      <c r="M57" s="395">
        <f t="shared" si="7"/>
        <v>0</v>
      </c>
    </row>
    <row r="58" spans="1:13" s="391" customFormat="1" ht="30" customHeight="1" x14ac:dyDescent="0.25">
      <c r="A58" s="398" t="s">
        <v>268</v>
      </c>
      <c r="B58" s="399"/>
      <c r="C58" s="406">
        <f t="shared" ref="C58:D63" si="40">IF(C22=0,0,C94/C22)</f>
        <v>0</v>
      </c>
      <c r="D58" s="406">
        <f t="shared" si="40"/>
        <v>0</v>
      </c>
      <c r="E58" s="401">
        <f t="shared" si="5"/>
        <v>0</v>
      </c>
      <c r="F58" s="406">
        <f t="shared" ref="F58:F63" si="41">IF(F22=0,0,F94/F22)</f>
        <v>0</v>
      </c>
      <c r="G58" s="401">
        <f t="shared" si="7"/>
        <v>0</v>
      </c>
      <c r="H58" s="406"/>
      <c r="I58" s="401">
        <f t="shared" si="7"/>
        <v>0</v>
      </c>
      <c r="J58" s="406"/>
      <c r="K58" s="401">
        <f t="shared" si="7"/>
        <v>0</v>
      </c>
      <c r="L58" s="406"/>
      <c r="M58" s="401">
        <f t="shared" si="7"/>
        <v>0</v>
      </c>
    </row>
    <row r="59" spans="1:13" s="391" customFormat="1" ht="39.950000000000003" customHeight="1" x14ac:dyDescent="0.25">
      <c r="A59" s="398" t="s">
        <v>270</v>
      </c>
      <c r="B59" s="399"/>
      <c r="C59" s="406">
        <f t="shared" si="40"/>
        <v>0</v>
      </c>
      <c r="D59" s="406">
        <f t="shared" si="40"/>
        <v>0</v>
      </c>
      <c r="E59" s="401">
        <f t="shared" si="5"/>
        <v>0</v>
      </c>
      <c r="F59" s="406">
        <f t="shared" si="41"/>
        <v>0</v>
      </c>
      <c r="G59" s="401">
        <f t="shared" si="7"/>
        <v>0</v>
      </c>
      <c r="H59" s="406"/>
      <c r="I59" s="401">
        <f t="shared" si="7"/>
        <v>0</v>
      </c>
      <c r="J59" s="406"/>
      <c r="K59" s="401">
        <f t="shared" si="7"/>
        <v>0</v>
      </c>
      <c r="L59" s="406"/>
      <c r="M59" s="401">
        <f t="shared" si="7"/>
        <v>0</v>
      </c>
    </row>
    <row r="60" spans="1:13" s="391" customFormat="1" ht="39.950000000000003" customHeight="1" x14ac:dyDescent="0.25">
      <c r="A60" s="398" t="s">
        <v>272</v>
      </c>
      <c r="B60" s="399"/>
      <c r="C60" s="406">
        <f t="shared" si="40"/>
        <v>0</v>
      </c>
      <c r="D60" s="406">
        <f t="shared" si="40"/>
        <v>0</v>
      </c>
      <c r="E60" s="401">
        <f t="shared" si="5"/>
        <v>0</v>
      </c>
      <c r="F60" s="406">
        <f t="shared" si="41"/>
        <v>0</v>
      </c>
      <c r="G60" s="401">
        <f t="shared" si="7"/>
        <v>0</v>
      </c>
      <c r="H60" s="406"/>
      <c r="I60" s="401">
        <f t="shared" si="7"/>
        <v>0</v>
      </c>
      <c r="J60" s="406"/>
      <c r="K60" s="401">
        <f t="shared" si="7"/>
        <v>0</v>
      </c>
      <c r="L60" s="406"/>
      <c r="M60" s="401">
        <f t="shared" si="7"/>
        <v>0</v>
      </c>
    </row>
    <row r="61" spans="1:13" s="391" customFormat="1" ht="39.950000000000003" customHeight="1" x14ac:dyDescent="0.25">
      <c r="A61" s="398" t="s">
        <v>274</v>
      </c>
      <c r="B61" s="399"/>
      <c r="C61" s="406">
        <f t="shared" si="40"/>
        <v>0</v>
      </c>
      <c r="D61" s="406">
        <f t="shared" si="40"/>
        <v>0</v>
      </c>
      <c r="E61" s="401">
        <f t="shared" si="5"/>
        <v>0</v>
      </c>
      <c r="F61" s="406">
        <f t="shared" si="41"/>
        <v>0</v>
      </c>
      <c r="G61" s="401">
        <f t="shared" si="7"/>
        <v>0</v>
      </c>
      <c r="H61" s="406"/>
      <c r="I61" s="401">
        <f t="shared" si="7"/>
        <v>0</v>
      </c>
      <c r="J61" s="406"/>
      <c r="K61" s="401">
        <f t="shared" si="7"/>
        <v>0</v>
      </c>
      <c r="L61" s="406"/>
      <c r="M61" s="401">
        <f t="shared" si="7"/>
        <v>0</v>
      </c>
    </row>
    <row r="62" spans="1:13" s="391" customFormat="1" ht="30" customHeight="1" x14ac:dyDescent="0.25">
      <c r="A62" s="398" t="s">
        <v>276</v>
      </c>
      <c r="B62" s="399"/>
      <c r="C62" s="406">
        <f t="shared" si="40"/>
        <v>0</v>
      </c>
      <c r="D62" s="406">
        <f t="shared" si="40"/>
        <v>0</v>
      </c>
      <c r="E62" s="401">
        <f t="shared" si="5"/>
        <v>0</v>
      </c>
      <c r="F62" s="406">
        <f t="shared" si="41"/>
        <v>0</v>
      </c>
      <c r="G62" s="401">
        <f t="shared" si="7"/>
        <v>0</v>
      </c>
      <c r="H62" s="406"/>
      <c r="I62" s="401">
        <f t="shared" si="7"/>
        <v>0</v>
      </c>
      <c r="J62" s="406"/>
      <c r="K62" s="401">
        <f t="shared" si="7"/>
        <v>0</v>
      </c>
      <c r="L62" s="406"/>
      <c r="M62" s="401">
        <f t="shared" si="7"/>
        <v>0</v>
      </c>
    </row>
    <row r="63" spans="1:13" s="391" customFormat="1" ht="60" customHeight="1" x14ac:dyDescent="0.25">
      <c r="A63" s="392" t="s">
        <v>327</v>
      </c>
      <c r="B63" s="393"/>
      <c r="C63" s="405">
        <f t="shared" si="40"/>
        <v>0</v>
      </c>
      <c r="D63" s="405">
        <f t="shared" si="40"/>
        <v>0</v>
      </c>
      <c r="E63" s="395">
        <f t="shared" si="5"/>
        <v>0</v>
      </c>
      <c r="F63" s="405">
        <f t="shared" si="41"/>
        <v>0</v>
      </c>
      <c r="G63" s="395">
        <f t="shared" si="7"/>
        <v>0</v>
      </c>
      <c r="H63" s="406"/>
      <c r="I63" s="395">
        <f t="shared" si="7"/>
        <v>0</v>
      </c>
      <c r="J63" s="406"/>
      <c r="K63" s="395">
        <f t="shared" si="7"/>
        <v>0</v>
      </c>
      <c r="L63" s="406"/>
      <c r="M63" s="395">
        <f t="shared" si="7"/>
        <v>0</v>
      </c>
    </row>
    <row r="64" spans="1:13" s="391" customFormat="1" ht="39.950000000000003" customHeight="1" x14ac:dyDescent="0.25">
      <c r="A64" s="392" t="s">
        <v>301</v>
      </c>
      <c r="B64" s="393"/>
      <c r="C64" s="405">
        <f>C65+C66</f>
        <v>0</v>
      </c>
      <c r="D64" s="405">
        <f>D65+D66</f>
        <v>0</v>
      </c>
      <c r="E64" s="395">
        <f t="shared" si="5"/>
        <v>0</v>
      </c>
      <c r="F64" s="405">
        <f>F65+F66</f>
        <v>0</v>
      </c>
      <c r="G64" s="395">
        <f t="shared" si="7"/>
        <v>0</v>
      </c>
      <c r="H64" s="405">
        <f>H65+H66</f>
        <v>0</v>
      </c>
      <c r="I64" s="395">
        <f t="shared" si="7"/>
        <v>0</v>
      </c>
      <c r="J64" s="405">
        <f>J65+J66</f>
        <v>0</v>
      </c>
      <c r="K64" s="395">
        <f t="shared" si="7"/>
        <v>0</v>
      </c>
      <c r="L64" s="405">
        <f>L65+L66</f>
        <v>0</v>
      </c>
      <c r="M64" s="395">
        <f t="shared" si="7"/>
        <v>0</v>
      </c>
    </row>
    <row r="65" spans="1:13" s="391" customFormat="1" ht="30" customHeight="1" x14ac:dyDescent="0.25">
      <c r="A65" s="398" t="s">
        <v>303</v>
      </c>
      <c r="B65" s="399"/>
      <c r="C65" s="406">
        <f>IF(C29=0,0,C101/C29)</f>
        <v>0</v>
      </c>
      <c r="D65" s="406">
        <f>IF(D29=0,0,D101/D29)</f>
        <v>0</v>
      </c>
      <c r="E65" s="401">
        <f t="shared" si="5"/>
        <v>0</v>
      </c>
      <c r="F65" s="406">
        <f>IF(F29=0,0,F101/F29)</f>
        <v>0</v>
      </c>
      <c r="G65" s="401">
        <f t="shared" si="7"/>
        <v>0</v>
      </c>
      <c r="H65" s="406"/>
      <c r="I65" s="401">
        <f t="shared" si="7"/>
        <v>0</v>
      </c>
      <c r="J65" s="406"/>
      <c r="K65" s="401">
        <f t="shared" si="7"/>
        <v>0</v>
      </c>
      <c r="L65" s="406"/>
      <c r="M65" s="401">
        <f t="shared" si="7"/>
        <v>0</v>
      </c>
    </row>
    <row r="66" spans="1:13" s="391" customFormat="1" ht="30" customHeight="1" x14ac:dyDescent="0.25">
      <c r="A66" s="398" t="s">
        <v>305</v>
      </c>
      <c r="B66" s="399"/>
      <c r="C66" s="406">
        <f>IF(C30=0,0,C102/C30)</f>
        <v>0</v>
      </c>
      <c r="D66" s="406">
        <f>IF(D30=0,0,D102/D30)</f>
        <v>0</v>
      </c>
      <c r="E66" s="401">
        <f t="shared" si="5"/>
        <v>0</v>
      </c>
      <c r="F66" s="406">
        <f>IF(F30=0,0,F102/F30)</f>
        <v>0</v>
      </c>
      <c r="G66" s="401">
        <f t="shared" si="7"/>
        <v>0</v>
      </c>
      <c r="H66" s="406"/>
      <c r="I66" s="401">
        <f t="shared" si="7"/>
        <v>0</v>
      </c>
      <c r="J66" s="406"/>
      <c r="K66" s="401">
        <f t="shared" si="7"/>
        <v>0</v>
      </c>
      <c r="L66" s="406"/>
      <c r="M66" s="401">
        <f t="shared" si="7"/>
        <v>0</v>
      </c>
    </row>
    <row r="67" spans="1:13" s="391" customFormat="1" ht="60" customHeight="1" x14ac:dyDescent="0.25">
      <c r="A67" s="392" t="s">
        <v>307</v>
      </c>
      <c r="B67" s="440"/>
      <c r="C67" s="405">
        <f>C68+C69</f>
        <v>0</v>
      </c>
      <c r="D67" s="405">
        <f>D68+D69</f>
        <v>0</v>
      </c>
      <c r="E67" s="395">
        <f t="shared" si="5"/>
        <v>0</v>
      </c>
      <c r="F67" s="405">
        <f>F68+F69</f>
        <v>0</v>
      </c>
      <c r="G67" s="395">
        <f t="shared" si="7"/>
        <v>0</v>
      </c>
      <c r="H67" s="405">
        <f>H68+H69</f>
        <v>0</v>
      </c>
      <c r="I67" s="395">
        <f t="shared" si="7"/>
        <v>0</v>
      </c>
      <c r="J67" s="405">
        <f>J68+J69</f>
        <v>0</v>
      </c>
      <c r="K67" s="395">
        <f t="shared" si="7"/>
        <v>0</v>
      </c>
      <c r="L67" s="405">
        <f>L68+L69</f>
        <v>0</v>
      </c>
      <c r="M67" s="395">
        <f t="shared" si="7"/>
        <v>0</v>
      </c>
    </row>
    <row r="68" spans="1:13" s="391" customFormat="1" ht="30" customHeight="1" x14ac:dyDescent="0.25">
      <c r="A68" s="398" t="s">
        <v>268</v>
      </c>
      <c r="B68" s="399"/>
      <c r="C68" s="406">
        <f>IF(C32=0,0,C104/C32)</f>
        <v>0</v>
      </c>
      <c r="D68" s="406">
        <f>IF(D32=0,0,D104/D32)</f>
        <v>0</v>
      </c>
      <c r="E68" s="401">
        <f t="shared" si="5"/>
        <v>0</v>
      </c>
      <c r="F68" s="406">
        <f>IF(F32=0,0,F104/F32)</f>
        <v>0</v>
      </c>
      <c r="G68" s="401">
        <f t="shared" si="7"/>
        <v>0</v>
      </c>
      <c r="H68" s="406"/>
      <c r="I68" s="401">
        <f t="shared" si="7"/>
        <v>0</v>
      </c>
      <c r="J68" s="406"/>
      <c r="K68" s="401">
        <f t="shared" si="7"/>
        <v>0</v>
      </c>
      <c r="L68" s="406"/>
      <c r="M68" s="401">
        <f t="shared" si="7"/>
        <v>0</v>
      </c>
    </row>
    <row r="69" spans="1:13" s="391" customFormat="1" ht="30" customHeight="1" x14ac:dyDescent="0.25">
      <c r="A69" s="398" t="s">
        <v>310</v>
      </c>
      <c r="B69" s="399"/>
      <c r="C69" s="406">
        <f>IF(C33=0,0,C105/C33)</f>
        <v>0</v>
      </c>
      <c r="D69" s="406">
        <f>IF(D33=0,0,D105/D33)</f>
        <v>0</v>
      </c>
      <c r="E69" s="401">
        <f t="shared" si="5"/>
        <v>0</v>
      </c>
      <c r="F69" s="406">
        <f>IF(F33=0,0,F105/F33)</f>
        <v>0</v>
      </c>
      <c r="G69" s="401">
        <f t="shared" si="7"/>
        <v>0</v>
      </c>
      <c r="H69" s="406"/>
      <c r="I69" s="401">
        <f t="shared" si="7"/>
        <v>0</v>
      </c>
      <c r="J69" s="406"/>
      <c r="K69" s="401">
        <f t="shared" si="7"/>
        <v>0</v>
      </c>
      <c r="L69" s="406"/>
      <c r="M69" s="401">
        <f t="shared" si="7"/>
        <v>0</v>
      </c>
    </row>
    <row r="70" spans="1:13" s="391" customFormat="1" ht="39.950000000000003" customHeight="1" x14ac:dyDescent="0.25">
      <c r="A70" s="392" t="s">
        <v>312</v>
      </c>
      <c r="B70" s="393"/>
      <c r="C70" s="405">
        <f>C71+C72</f>
        <v>0</v>
      </c>
      <c r="D70" s="405">
        <f>D71+D72</f>
        <v>0</v>
      </c>
      <c r="E70" s="395">
        <f t="shared" si="5"/>
        <v>0</v>
      </c>
      <c r="F70" s="405">
        <f>F71+F72</f>
        <v>0</v>
      </c>
      <c r="G70" s="395">
        <f t="shared" si="7"/>
        <v>0</v>
      </c>
      <c r="H70" s="405">
        <f>H71+H72</f>
        <v>0</v>
      </c>
      <c r="I70" s="395">
        <f t="shared" si="7"/>
        <v>0</v>
      </c>
      <c r="J70" s="405">
        <f>J71+J72</f>
        <v>0</v>
      </c>
      <c r="K70" s="395">
        <f t="shared" si="7"/>
        <v>0</v>
      </c>
      <c r="L70" s="405">
        <f>L71+L72</f>
        <v>0</v>
      </c>
      <c r="M70" s="395">
        <f t="shared" si="7"/>
        <v>0</v>
      </c>
    </row>
    <row r="71" spans="1:13" s="391" customFormat="1" ht="30" customHeight="1" x14ac:dyDescent="0.25">
      <c r="A71" s="398" t="s">
        <v>268</v>
      </c>
      <c r="B71" s="399"/>
      <c r="C71" s="406">
        <f>IF(C35=0,0,C107/C35)</f>
        <v>0</v>
      </c>
      <c r="D71" s="406">
        <f>IF(D35=0,0,D107/D35)</f>
        <v>0</v>
      </c>
      <c r="E71" s="401">
        <f t="shared" si="5"/>
        <v>0</v>
      </c>
      <c r="F71" s="406">
        <f>IF(F35=0,0,F107/F35)</f>
        <v>0</v>
      </c>
      <c r="G71" s="401">
        <f t="shared" si="7"/>
        <v>0</v>
      </c>
      <c r="H71" s="406"/>
      <c r="I71" s="401">
        <f t="shared" si="7"/>
        <v>0</v>
      </c>
      <c r="J71" s="406"/>
      <c r="K71" s="401">
        <f t="shared" si="7"/>
        <v>0</v>
      </c>
      <c r="L71" s="406"/>
      <c r="M71" s="401">
        <f t="shared" ref="M71" si="42">IF(J71=0,0,L71/J71)</f>
        <v>0</v>
      </c>
    </row>
    <row r="72" spans="1:13" s="391" customFormat="1" ht="30" customHeight="1" x14ac:dyDescent="0.25">
      <c r="A72" s="407" t="s">
        <v>310</v>
      </c>
      <c r="B72" s="399"/>
      <c r="C72" s="406">
        <f>IF(C36=0,0,C108/C36)</f>
        <v>0</v>
      </c>
      <c r="D72" s="406">
        <f>IF(D36=0,0,D108/D36)</f>
        <v>0</v>
      </c>
      <c r="E72" s="401">
        <f t="shared" ref="E72:E116" si="43">IF(C72=0,0,D72/C72)</f>
        <v>0</v>
      </c>
      <c r="F72" s="406">
        <f>IF(F36=0,0,F108/F36)</f>
        <v>0</v>
      </c>
      <c r="G72" s="401">
        <f t="shared" ref="G72:M115" si="44">IF(D72=0,0,F72/D72)</f>
        <v>0</v>
      </c>
      <c r="H72" s="406"/>
      <c r="I72" s="401">
        <f t="shared" si="44"/>
        <v>0</v>
      </c>
      <c r="J72" s="406"/>
      <c r="K72" s="401">
        <f t="shared" si="44"/>
        <v>0</v>
      </c>
      <c r="L72" s="406"/>
      <c r="M72" s="401">
        <f t="shared" si="44"/>
        <v>0</v>
      </c>
    </row>
    <row r="73" spans="1:13" s="391" customFormat="1" ht="30" customHeight="1" x14ac:dyDescent="0.25">
      <c r="A73" s="392" t="s">
        <v>316</v>
      </c>
      <c r="B73" s="393"/>
      <c r="C73" s="405">
        <f>C74+C75</f>
        <v>0</v>
      </c>
      <c r="D73" s="405">
        <f>D74+D75</f>
        <v>0</v>
      </c>
      <c r="E73" s="395">
        <f t="shared" si="43"/>
        <v>0</v>
      </c>
      <c r="F73" s="405">
        <f>F74+F75</f>
        <v>0</v>
      </c>
      <c r="G73" s="395">
        <f t="shared" si="44"/>
        <v>0</v>
      </c>
      <c r="H73" s="405">
        <f>H74+H75</f>
        <v>0</v>
      </c>
      <c r="I73" s="395">
        <f t="shared" si="44"/>
        <v>0</v>
      </c>
      <c r="J73" s="405">
        <f>J74+J75</f>
        <v>0</v>
      </c>
      <c r="K73" s="395">
        <f t="shared" si="44"/>
        <v>0</v>
      </c>
      <c r="L73" s="405">
        <f>L74+L75</f>
        <v>0</v>
      </c>
      <c r="M73" s="395">
        <f t="shared" si="44"/>
        <v>0</v>
      </c>
    </row>
    <row r="74" spans="1:13" s="391" customFormat="1" ht="30" customHeight="1" x14ac:dyDescent="0.25">
      <c r="A74" s="407" t="s">
        <v>268</v>
      </c>
      <c r="B74" s="399"/>
      <c r="C74" s="406">
        <f t="shared" ref="C74:D78" si="45">IF(C38=0,0,C110/C38)</f>
        <v>0</v>
      </c>
      <c r="D74" s="406">
        <f t="shared" si="45"/>
        <v>0</v>
      </c>
      <c r="E74" s="401">
        <f t="shared" si="43"/>
        <v>0</v>
      </c>
      <c r="F74" s="406">
        <f>IF(F38=0,0,F110/F38)</f>
        <v>0</v>
      </c>
      <c r="G74" s="401">
        <f t="shared" si="44"/>
        <v>0</v>
      </c>
      <c r="H74" s="406"/>
      <c r="I74" s="401">
        <f t="shared" si="44"/>
        <v>0</v>
      </c>
      <c r="J74" s="406"/>
      <c r="K74" s="401">
        <f t="shared" si="44"/>
        <v>0</v>
      </c>
      <c r="L74" s="406"/>
      <c r="M74" s="401">
        <f t="shared" si="44"/>
        <v>0</v>
      </c>
    </row>
    <row r="75" spans="1:13" s="391" customFormat="1" ht="30" customHeight="1" x14ac:dyDescent="0.25">
      <c r="A75" s="407" t="s">
        <v>310</v>
      </c>
      <c r="B75" s="399"/>
      <c r="C75" s="406">
        <f t="shared" si="45"/>
        <v>0</v>
      </c>
      <c r="D75" s="406">
        <f t="shared" si="45"/>
        <v>0</v>
      </c>
      <c r="E75" s="401">
        <f t="shared" si="43"/>
        <v>0</v>
      </c>
      <c r="F75" s="406">
        <f>IF(F39=0,0,F111/F39)</f>
        <v>0</v>
      </c>
      <c r="G75" s="401">
        <f t="shared" si="44"/>
        <v>0</v>
      </c>
      <c r="H75" s="406"/>
      <c r="I75" s="401">
        <f t="shared" si="44"/>
        <v>0</v>
      </c>
      <c r="J75" s="406"/>
      <c r="K75" s="401">
        <f t="shared" si="44"/>
        <v>0</v>
      </c>
      <c r="L75" s="406"/>
      <c r="M75" s="401">
        <f t="shared" si="44"/>
        <v>0</v>
      </c>
    </row>
    <row r="76" spans="1:13" s="391" customFormat="1" ht="60" customHeight="1" x14ac:dyDescent="0.25">
      <c r="A76" s="392" t="s">
        <v>320</v>
      </c>
      <c r="B76" s="393"/>
      <c r="C76" s="405">
        <f t="shared" si="45"/>
        <v>0</v>
      </c>
      <c r="D76" s="405">
        <f t="shared" si="45"/>
        <v>0</v>
      </c>
      <c r="E76" s="395">
        <f t="shared" si="43"/>
        <v>0</v>
      </c>
      <c r="F76" s="405">
        <f>IF(F40=0,0,F112/F40)</f>
        <v>0</v>
      </c>
      <c r="G76" s="395">
        <f t="shared" si="44"/>
        <v>0</v>
      </c>
      <c r="H76" s="406"/>
      <c r="I76" s="395">
        <f t="shared" si="44"/>
        <v>0</v>
      </c>
      <c r="J76" s="406"/>
      <c r="K76" s="395">
        <f t="shared" si="44"/>
        <v>0</v>
      </c>
      <c r="L76" s="406"/>
      <c r="M76" s="395">
        <f t="shared" si="44"/>
        <v>0</v>
      </c>
    </row>
    <row r="77" spans="1:13" s="391" customFormat="1" ht="30" customHeight="1" x14ac:dyDescent="0.25">
      <c r="A77" s="392" t="s">
        <v>322</v>
      </c>
      <c r="B77" s="393"/>
      <c r="C77" s="405">
        <f t="shared" si="45"/>
        <v>0</v>
      </c>
      <c r="D77" s="405">
        <f t="shared" si="45"/>
        <v>0</v>
      </c>
      <c r="E77" s="395">
        <f t="shared" si="43"/>
        <v>0</v>
      </c>
      <c r="F77" s="405">
        <f>IF(F41=0,0,F113/F41)</f>
        <v>0</v>
      </c>
      <c r="G77" s="395">
        <f t="shared" si="44"/>
        <v>0</v>
      </c>
      <c r="H77" s="406"/>
      <c r="I77" s="395">
        <f t="shared" si="44"/>
        <v>0</v>
      </c>
      <c r="J77" s="406"/>
      <c r="K77" s="395">
        <f t="shared" si="44"/>
        <v>0</v>
      </c>
      <c r="L77" s="406"/>
      <c r="M77" s="395">
        <f t="shared" si="44"/>
        <v>0</v>
      </c>
    </row>
    <row r="78" spans="1:13" s="391" customFormat="1" ht="30" customHeight="1" x14ac:dyDescent="0.25">
      <c r="A78" s="392" t="s">
        <v>324</v>
      </c>
      <c r="B78" s="393"/>
      <c r="C78" s="405">
        <f t="shared" si="45"/>
        <v>0</v>
      </c>
      <c r="D78" s="405">
        <f t="shared" si="45"/>
        <v>0</v>
      </c>
      <c r="E78" s="395">
        <f t="shared" si="43"/>
        <v>0</v>
      </c>
      <c r="F78" s="405">
        <f>IF(F42=0,0,F114/F42)</f>
        <v>0</v>
      </c>
      <c r="G78" s="395">
        <f t="shared" si="44"/>
        <v>0</v>
      </c>
      <c r="H78" s="406"/>
      <c r="I78" s="395">
        <f t="shared" si="44"/>
        <v>0</v>
      </c>
      <c r="J78" s="406"/>
      <c r="K78" s="395">
        <f t="shared" si="44"/>
        <v>0</v>
      </c>
      <c r="L78" s="406"/>
      <c r="M78" s="395">
        <f t="shared" si="44"/>
        <v>0</v>
      </c>
    </row>
    <row r="79" spans="1:13" s="408" customFormat="1" ht="60" customHeight="1" x14ac:dyDescent="0.2">
      <c r="A79" s="387" t="s">
        <v>328</v>
      </c>
      <c r="B79" s="388" t="s">
        <v>410</v>
      </c>
      <c r="C79" s="389">
        <f>C80+C86+C90+C93+C99+C100+C103+C106+C109+C112+C113+C114</f>
        <v>0</v>
      </c>
      <c r="D79" s="389">
        <f>D80+D86+D90+D93+D99+D100+D103+D106+D109+D112+D113+D114</f>
        <v>0</v>
      </c>
      <c r="E79" s="390">
        <f t="shared" si="43"/>
        <v>0</v>
      </c>
      <c r="F79" s="389">
        <f>F80+F86+F90+F93+F99+F100+F103+F106+F109+F112+F113+F114</f>
        <v>0</v>
      </c>
      <c r="G79" s="390">
        <f t="shared" si="44"/>
        <v>0</v>
      </c>
      <c r="H79" s="389">
        <f>H80+H86+H90+H93+H99+H100+H103+H106+H109+H112+H113+H114</f>
        <v>0</v>
      </c>
      <c r="I79" s="390">
        <f t="shared" si="44"/>
        <v>0</v>
      </c>
      <c r="J79" s="389">
        <f>J80+J86+J90+J93+J99+J100+J103+J106+J109+J112+J113+J114</f>
        <v>0</v>
      </c>
      <c r="K79" s="390">
        <f t="shared" si="44"/>
        <v>0</v>
      </c>
      <c r="L79" s="389">
        <f>L80+L86+L90+L93+L99+L100+L103+L106+L109+L112+L113+L114</f>
        <v>0</v>
      </c>
      <c r="M79" s="390">
        <f t="shared" si="44"/>
        <v>0</v>
      </c>
    </row>
    <row r="80" spans="1:13" s="439" customFormat="1" ht="39.950000000000003" customHeight="1" x14ac:dyDescent="0.25">
      <c r="A80" s="392" t="s">
        <v>266</v>
      </c>
      <c r="B80" s="393" t="s">
        <v>411</v>
      </c>
      <c r="C80" s="394">
        <f>C81+C82+C83+C84+C85</f>
        <v>0</v>
      </c>
      <c r="D80" s="394">
        <f>D81+D82+D83+D84+D85</f>
        <v>0</v>
      </c>
      <c r="E80" s="395">
        <f t="shared" si="43"/>
        <v>0</v>
      </c>
      <c r="F80" s="394">
        <f>F81+F82+F83+F84+F85</f>
        <v>0</v>
      </c>
      <c r="G80" s="395">
        <f t="shared" si="44"/>
        <v>0</v>
      </c>
      <c r="H80" s="394">
        <f>H81+H82+H83+H84+H85</f>
        <v>0</v>
      </c>
      <c r="I80" s="395">
        <f t="shared" si="44"/>
        <v>0</v>
      </c>
      <c r="J80" s="394">
        <f>J81+J82+J83+J84+J85</f>
        <v>0</v>
      </c>
      <c r="K80" s="395">
        <f t="shared" si="44"/>
        <v>0</v>
      </c>
      <c r="L80" s="394">
        <f>L81+L82+L83+L84+L85</f>
        <v>0</v>
      </c>
      <c r="M80" s="395">
        <f t="shared" si="44"/>
        <v>0</v>
      </c>
    </row>
    <row r="81" spans="1:13" s="391" customFormat="1" ht="30" customHeight="1" x14ac:dyDescent="0.25">
      <c r="A81" s="398" t="s">
        <v>268</v>
      </c>
      <c r="B81" s="399" t="s">
        <v>412</v>
      </c>
      <c r="C81" s="400"/>
      <c r="D81" s="400"/>
      <c r="E81" s="401">
        <f t="shared" si="43"/>
        <v>0</v>
      </c>
      <c r="F81" s="400"/>
      <c r="G81" s="401">
        <f t="shared" si="44"/>
        <v>0</v>
      </c>
      <c r="H81" s="402">
        <f>H45*H9</f>
        <v>0</v>
      </c>
      <c r="I81" s="401">
        <f t="shared" si="44"/>
        <v>0</v>
      </c>
      <c r="J81" s="402">
        <f>J45*J9</f>
        <v>0</v>
      </c>
      <c r="K81" s="401">
        <f t="shared" si="44"/>
        <v>0</v>
      </c>
      <c r="L81" s="402">
        <f>L45*L9</f>
        <v>0</v>
      </c>
      <c r="M81" s="401">
        <f t="shared" si="44"/>
        <v>0</v>
      </c>
    </row>
    <row r="82" spans="1:13" s="391" customFormat="1" ht="39.950000000000003" customHeight="1" x14ac:dyDescent="0.25">
      <c r="A82" s="398" t="s">
        <v>270</v>
      </c>
      <c r="B82" s="399" t="s">
        <v>413</v>
      </c>
      <c r="C82" s="400"/>
      <c r="D82" s="400"/>
      <c r="E82" s="401">
        <f t="shared" si="43"/>
        <v>0</v>
      </c>
      <c r="F82" s="400"/>
      <c r="G82" s="401">
        <f t="shared" si="44"/>
        <v>0</v>
      </c>
      <c r="H82" s="402">
        <f>H46*H10</f>
        <v>0</v>
      </c>
      <c r="I82" s="401">
        <f t="shared" si="44"/>
        <v>0</v>
      </c>
      <c r="J82" s="402">
        <f>J46*J10</f>
        <v>0</v>
      </c>
      <c r="K82" s="401">
        <f t="shared" si="44"/>
        <v>0</v>
      </c>
      <c r="L82" s="402">
        <f>L46*L10</f>
        <v>0</v>
      </c>
      <c r="M82" s="401">
        <f t="shared" si="44"/>
        <v>0</v>
      </c>
    </row>
    <row r="83" spans="1:13" s="391" customFormat="1" ht="39.950000000000003" customHeight="1" x14ac:dyDescent="0.25">
      <c r="A83" s="398" t="s">
        <v>272</v>
      </c>
      <c r="B83" s="399" t="s">
        <v>414</v>
      </c>
      <c r="C83" s="400"/>
      <c r="D83" s="400"/>
      <c r="E83" s="401">
        <f t="shared" si="43"/>
        <v>0</v>
      </c>
      <c r="F83" s="400"/>
      <c r="G83" s="401">
        <f t="shared" si="44"/>
        <v>0</v>
      </c>
      <c r="H83" s="402">
        <f>H47*H11</f>
        <v>0</v>
      </c>
      <c r="I83" s="401">
        <f t="shared" si="44"/>
        <v>0</v>
      </c>
      <c r="J83" s="402">
        <f>J47*J11</f>
        <v>0</v>
      </c>
      <c r="K83" s="401">
        <f t="shared" si="44"/>
        <v>0</v>
      </c>
      <c r="L83" s="402">
        <f>L47*L11</f>
        <v>0</v>
      </c>
      <c r="M83" s="401">
        <f t="shared" si="44"/>
        <v>0</v>
      </c>
    </row>
    <row r="84" spans="1:13" s="391" customFormat="1" ht="39.950000000000003" customHeight="1" x14ac:dyDescent="0.25">
      <c r="A84" s="398" t="s">
        <v>274</v>
      </c>
      <c r="B84" s="399" t="s">
        <v>415</v>
      </c>
      <c r="C84" s="400"/>
      <c r="D84" s="400"/>
      <c r="E84" s="401">
        <f t="shared" si="43"/>
        <v>0</v>
      </c>
      <c r="F84" s="400"/>
      <c r="G84" s="401">
        <f t="shared" si="44"/>
        <v>0</v>
      </c>
      <c r="H84" s="402">
        <f>H48*H12</f>
        <v>0</v>
      </c>
      <c r="I84" s="401">
        <f t="shared" si="44"/>
        <v>0</v>
      </c>
      <c r="J84" s="402">
        <f>J48*J12</f>
        <v>0</v>
      </c>
      <c r="K84" s="401">
        <f t="shared" si="44"/>
        <v>0</v>
      </c>
      <c r="L84" s="402">
        <f>L48*L12</f>
        <v>0</v>
      </c>
      <c r="M84" s="401">
        <f t="shared" si="44"/>
        <v>0</v>
      </c>
    </row>
    <row r="85" spans="1:13" s="391" customFormat="1" ht="30" customHeight="1" x14ac:dyDescent="0.25">
      <c r="A85" s="398" t="s">
        <v>276</v>
      </c>
      <c r="B85" s="399" t="s">
        <v>416</v>
      </c>
      <c r="C85" s="400"/>
      <c r="D85" s="400"/>
      <c r="E85" s="401">
        <f t="shared" si="43"/>
        <v>0</v>
      </c>
      <c r="F85" s="400"/>
      <c r="G85" s="401">
        <f t="shared" si="44"/>
        <v>0</v>
      </c>
      <c r="H85" s="402">
        <f>H49*H13</f>
        <v>0</v>
      </c>
      <c r="I85" s="401">
        <f t="shared" si="44"/>
        <v>0</v>
      </c>
      <c r="J85" s="402">
        <f>J49*J13</f>
        <v>0</v>
      </c>
      <c r="K85" s="401">
        <f t="shared" si="44"/>
        <v>0</v>
      </c>
      <c r="L85" s="402">
        <f>L49*L13</f>
        <v>0</v>
      </c>
      <c r="M85" s="401">
        <f t="shared" si="44"/>
        <v>0</v>
      </c>
    </row>
    <row r="86" spans="1:13" s="391" customFormat="1" ht="39.950000000000003" customHeight="1" x14ac:dyDescent="0.25">
      <c r="A86" s="392" t="s">
        <v>278</v>
      </c>
      <c r="B86" s="393" t="s">
        <v>417</v>
      </c>
      <c r="C86" s="394">
        <f>C87+C88+C89</f>
        <v>0</v>
      </c>
      <c r="D86" s="394">
        <f>D87+D88+D89</f>
        <v>0</v>
      </c>
      <c r="E86" s="395">
        <f t="shared" si="43"/>
        <v>0</v>
      </c>
      <c r="F86" s="394">
        <f>F87+F88+F89</f>
        <v>0</v>
      </c>
      <c r="G86" s="395">
        <f t="shared" si="44"/>
        <v>0</v>
      </c>
      <c r="H86" s="394">
        <f>H87+H88+H89</f>
        <v>0</v>
      </c>
      <c r="I86" s="395">
        <f t="shared" si="44"/>
        <v>0</v>
      </c>
      <c r="J86" s="394">
        <f>J87+J88+J89</f>
        <v>0</v>
      </c>
      <c r="K86" s="395">
        <f t="shared" si="44"/>
        <v>0</v>
      </c>
      <c r="L86" s="394">
        <f>L87+L88+L89</f>
        <v>0</v>
      </c>
      <c r="M86" s="395">
        <f t="shared" si="44"/>
        <v>0</v>
      </c>
    </row>
    <row r="87" spans="1:13" s="391" customFormat="1" ht="30" customHeight="1" x14ac:dyDescent="0.25">
      <c r="A87" s="398" t="s">
        <v>280</v>
      </c>
      <c r="B87" s="399" t="s">
        <v>418</v>
      </c>
      <c r="C87" s="400"/>
      <c r="D87" s="400"/>
      <c r="E87" s="401">
        <f t="shared" si="43"/>
        <v>0</v>
      </c>
      <c r="F87" s="400"/>
      <c r="G87" s="401">
        <f t="shared" si="44"/>
        <v>0</v>
      </c>
      <c r="H87" s="402">
        <f>H51*H15</f>
        <v>0</v>
      </c>
      <c r="I87" s="401">
        <f t="shared" si="44"/>
        <v>0</v>
      </c>
      <c r="J87" s="402">
        <f>J51*J15</f>
        <v>0</v>
      </c>
      <c r="K87" s="401">
        <f t="shared" si="44"/>
        <v>0</v>
      </c>
      <c r="L87" s="402">
        <f>L51*L15</f>
        <v>0</v>
      </c>
      <c r="M87" s="401">
        <f t="shared" si="44"/>
        <v>0</v>
      </c>
    </row>
    <row r="88" spans="1:13" s="391" customFormat="1" ht="39.950000000000003" customHeight="1" x14ac:dyDescent="0.25">
      <c r="A88" s="398" t="s">
        <v>282</v>
      </c>
      <c r="B88" s="399" t="s">
        <v>419</v>
      </c>
      <c r="C88" s="400"/>
      <c r="D88" s="400"/>
      <c r="E88" s="401">
        <f t="shared" si="43"/>
        <v>0</v>
      </c>
      <c r="F88" s="400"/>
      <c r="G88" s="401">
        <f t="shared" si="44"/>
        <v>0</v>
      </c>
      <c r="H88" s="402">
        <f>H52*H16</f>
        <v>0</v>
      </c>
      <c r="I88" s="401">
        <f t="shared" si="44"/>
        <v>0</v>
      </c>
      <c r="J88" s="402">
        <f>J52*J16</f>
        <v>0</v>
      </c>
      <c r="K88" s="401">
        <f t="shared" si="44"/>
        <v>0</v>
      </c>
      <c r="L88" s="402">
        <f>L52*L16</f>
        <v>0</v>
      </c>
      <c r="M88" s="401">
        <f t="shared" si="44"/>
        <v>0</v>
      </c>
    </row>
    <row r="89" spans="1:13" s="391" customFormat="1" ht="30" customHeight="1" x14ac:dyDescent="0.25">
      <c r="A89" s="398" t="s">
        <v>284</v>
      </c>
      <c r="B89" s="399" t="s">
        <v>420</v>
      </c>
      <c r="C89" s="400"/>
      <c r="D89" s="400"/>
      <c r="E89" s="401">
        <f t="shared" si="43"/>
        <v>0</v>
      </c>
      <c r="F89" s="400"/>
      <c r="G89" s="401">
        <f t="shared" si="44"/>
        <v>0</v>
      </c>
      <c r="H89" s="402">
        <f>H53*H17</f>
        <v>0</v>
      </c>
      <c r="I89" s="401">
        <f t="shared" si="44"/>
        <v>0</v>
      </c>
      <c r="J89" s="402">
        <f>J53*J17</f>
        <v>0</v>
      </c>
      <c r="K89" s="401">
        <f t="shared" si="44"/>
        <v>0</v>
      </c>
      <c r="L89" s="402">
        <f>L53*L17</f>
        <v>0</v>
      </c>
      <c r="M89" s="401">
        <f t="shared" si="44"/>
        <v>0</v>
      </c>
    </row>
    <row r="90" spans="1:13" s="391" customFormat="1" ht="30" customHeight="1" x14ac:dyDescent="0.25">
      <c r="A90" s="392" t="s">
        <v>286</v>
      </c>
      <c r="B90" s="393" t="s">
        <v>421</v>
      </c>
      <c r="C90" s="394">
        <f>C91+C92</f>
        <v>0</v>
      </c>
      <c r="D90" s="394">
        <f>D91+D92</f>
        <v>0</v>
      </c>
      <c r="E90" s="395">
        <f t="shared" si="43"/>
        <v>0</v>
      </c>
      <c r="F90" s="394">
        <f>F91+F92</f>
        <v>0</v>
      </c>
      <c r="G90" s="395">
        <f t="shared" si="44"/>
        <v>0</v>
      </c>
      <c r="H90" s="394">
        <f>H91+H92</f>
        <v>0</v>
      </c>
      <c r="I90" s="395">
        <f t="shared" si="44"/>
        <v>0</v>
      </c>
      <c r="J90" s="394">
        <f>J91+J92</f>
        <v>0</v>
      </c>
      <c r="K90" s="395">
        <f t="shared" si="44"/>
        <v>0</v>
      </c>
      <c r="L90" s="394">
        <f>L91+L92</f>
        <v>0</v>
      </c>
      <c r="M90" s="395">
        <f t="shared" si="44"/>
        <v>0</v>
      </c>
    </row>
    <row r="91" spans="1:13" s="391" customFormat="1" ht="30" customHeight="1" x14ac:dyDescent="0.25">
      <c r="A91" s="398" t="s">
        <v>288</v>
      </c>
      <c r="B91" s="399" t="s">
        <v>422</v>
      </c>
      <c r="C91" s="400"/>
      <c r="D91" s="400"/>
      <c r="E91" s="401">
        <f t="shared" si="43"/>
        <v>0</v>
      </c>
      <c r="F91" s="400"/>
      <c r="G91" s="401">
        <f t="shared" si="44"/>
        <v>0</v>
      </c>
      <c r="H91" s="402">
        <f>H55*H19</f>
        <v>0</v>
      </c>
      <c r="I91" s="401">
        <f t="shared" si="44"/>
        <v>0</v>
      </c>
      <c r="J91" s="402">
        <f>J55*J19</f>
        <v>0</v>
      </c>
      <c r="K91" s="401">
        <f t="shared" si="44"/>
        <v>0</v>
      </c>
      <c r="L91" s="402">
        <f>L55*L19</f>
        <v>0</v>
      </c>
      <c r="M91" s="401">
        <f t="shared" si="44"/>
        <v>0</v>
      </c>
    </row>
    <row r="92" spans="1:13" s="391" customFormat="1" ht="30" customHeight="1" x14ac:dyDescent="0.25">
      <c r="A92" s="398" t="s">
        <v>290</v>
      </c>
      <c r="B92" s="399" t="s">
        <v>423</v>
      </c>
      <c r="C92" s="400"/>
      <c r="D92" s="400"/>
      <c r="E92" s="401">
        <f t="shared" si="43"/>
        <v>0</v>
      </c>
      <c r="F92" s="400"/>
      <c r="G92" s="401">
        <f t="shared" si="44"/>
        <v>0</v>
      </c>
      <c r="H92" s="402">
        <f>H56*H20</f>
        <v>0</v>
      </c>
      <c r="I92" s="401">
        <f t="shared" si="44"/>
        <v>0</v>
      </c>
      <c r="J92" s="402">
        <f>J56*J20</f>
        <v>0</v>
      </c>
      <c r="K92" s="401">
        <f t="shared" si="44"/>
        <v>0</v>
      </c>
      <c r="L92" s="402">
        <f>L56*L20</f>
        <v>0</v>
      </c>
      <c r="M92" s="401">
        <f t="shared" si="44"/>
        <v>0</v>
      </c>
    </row>
    <row r="93" spans="1:13" s="391" customFormat="1" ht="39.950000000000003" customHeight="1" x14ac:dyDescent="0.25">
      <c r="A93" s="392" t="s">
        <v>292</v>
      </c>
      <c r="B93" s="393" t="s">
        <v>424</v>
      </c>
      <c r="C93" s="394">
        <f>C94+C95+C96+C97+C98</f>
        <v>0</v>
      </c>
      <c r="D93" s="394">
        <f>D94+D95+D96+D97+D98</f>
        <v>0</v>
      </c>
      <c r="E93" s="395">
        <f t="shared" si="43"/>
        <v>0</v>
      </c>
      <c r="F93" s="394">
        <f>F94+F95+F96+F97+F98</f>
        <v>0</v>
      </c>
      <c r="G93" s="395">
        <f t="shared" si="44"/>
        <v>0</v>
      </c>
      <c r="H93" s="394">
        <f>H94+H95+H96+H97+H98</f>
        <v>0</v>
      </c>
      <c r="I93" s="395">
        <f t="shared" si="44"/>
        <v>0</v>
      </c>
      <c r="J93" s="394">
        <f>J94+J95+J96+J97+J98</f>
        <v>0</v>
      </c>
      <c r="K93" s="395">
        <f t="shared" si="44"/>
        <v>0</v>
      </c>
      <c r="L93" s="394">
        <f>L94+L95+L96+L97+L98</f>
        <v>0</v>
      </c>
      <c r="M93" s="395">
        <f t="shared" si="44"/>
        <v>0</v>
      </c>
    </row>
    <row r="94" spans="1:13" s="391" customFormat="1" ht="30" customHeight="1" x14ac:dyDescent="0.25">
      <c r="A94" s="398" t="s">
        <v>268</v>
      </c>
      <c r="B94" s="399" t="s">
        <v>425</v>
      </c>
      <c r="C94" s="400"/>
      <c r="D94" s="400"/>
      <c r="E94" s="401">
        <f t="shared" si="43"/>
        <v>0</v>
      </c>
      <c r="F94" s="400"/>
      <c r="G94" s="401">
        <f t="shared" si="44"/>
        <v>0</v>
      </c>
      <c r="H94" s="402">
        <f t="shared" ref="H94:H99" si="46">H58*H22</f>
        <v>0</v>
      </c>
      <c r="I94" s="401">
        <f t="shared" si="44"/>
        <v>0</v>
      </c>
      <c r="J94" s="402">
        <f t="shared" ref="J94:J99" si="47">J58*J22</f>
        <v>0</v>
      </c>
      <c r="K94" s="401">
        <f t="shared" si="44"/>
        <v>0</v>
      </c>
      <c r="L94" s="402">
        <f t="shared" ref="L94:L99" si="48">L58*L22</f>
        <v>0</v>
      </c>
      <c r="M94" s="401">
        <f t="shared" si="44"/>
        <v>0</v>
      </c>
    </row>
    <row r="95" spans="1:13" s="391" customFormat="1" ht="39.950000000000003" customHeight="1" x14ac:dyDescent="0.25">
      <c r="A95" s="398" t="s">
        <v>270</v>
      </c>
      <c r="B95" s="399" t="s">
        <v>426</v>
      </c>
      <c r="C95" s="400"/>
      <c r="D95" s="400"/>
      <c r="E95" s="401">
        <f t="shared" si="43"/>
        <v>0</v>
      </c>
      <c r="F95" s="400"/>
      <c r="G95" s="401">
        <f t="shared" si="44"/>
        <v>0</v>
      </c>
      <c r="H95" s="402">
        <f t="shared" si="46"/>
        <v>0</v>
      </c>
      <c r="I95" s="401">
        <f t="shared" si="44"/>
        <v>0</v>
      </c>
      <c r="J95" s="402">
        <f t="shared" si="47"/>
        <v>0</v>
      </c>
      <c r="K95" s="401">
        <f t="shared" si="44"/>
        <v>0</v>
      </c>
      <c r="L95" s="402">
        <f t="shared" si="48"/>
        <v>0</v>
      </c>
      <c r="M95" s="401">
        <f t="shared" si="44"/>
        <v>0</v>
      </c>
    </row>
    <row r="96" spans="1:13" s="391" customFormat="1" ht="39.950000000000003" customHeight="1" x14ac:dyDescent="0.25">
      <c r="A96" s="398" t="s">
        <v>272</v>
      </c>
      <c r="B96" s="399" t="s">
        <v>427</v>
      </c>
      <c r="C96" s="400"/>
      <c r="D96" s="400"/>
      <c r="E96" s="401">
        <f t="shared" si="43"/>
        <v>0</v>
      </c>
      <c r="F96" s="400"/>
      <c r="G96" s="401">
        <f t="shared" si="44"/>
        <v>0</v>
      </c>
      <c r="H96" s="402">
        <f t="shared" si="46"/>
        <v>0</v>
      </c>
      <c r="I96" s="401">
        <f t="shared" si="44"/>
        <v>0</v>
      </c>
      <c r="J96" s="402">
        <f t="shared" si="47"/>
        <v>0</v>
      </c>
      <c r="K96" s="401">
        <f t="shared" si="44"/>
        <v>0</v>
      </c>
      <c r="L96" s="402">
        <f t="shared" si="48"/>
        <v>0</v>
      </c>
      <c r="M96" s="401">
        <f t="shared" si="44"/>
        <v>0</v>
      </c>
    </row>
    <row r="97" spans="1:13" s="391" customFormat="1" ht="39.950000000000003" customHeight="1" x14ac:dyDescent="0.25">
      <c r="A97" s="398" t="s">
        <v>274</v>
      </c>
      <c r="B97" s="399" t="s">
        <v>428</v>
      </c>
      <c r="C97" s="400"/>
      <c r="D97" s="400"/>
      <c r="E97" s="401">
        <f t="shared" si="43"/>
        <v>0</v>
      </c>
      <c r="F97" s="400"/>
      <c r="G97" s="401">
        <f t="shared" si="44"/>
        <v>0</v>
      </c>
      <c r="H97" s="402">
        <f t="shared" si="46"/>
        <v>0</v>
      </c>
      <c r="I97" s="401">
        <f t="shared" si="44"/>
        <v>0</v>
      </c>
      <c r="J97" s="402">
        <f t="shared" si="47"/>
        <v>0</v>
      </c>
      <c r="K97" s="401">
        <f t="shared" si="44"/>
        <v>0</v>
      </c>
      <c r="L97" s="402">
        <f t="shared" si="48"/>
        <v>0</v>
      </c>
      <c r="M97" s="401">
        <f t="shared" si="44"/>
        <v>0</v>
      </c>
    </row>
    <row r="98" spans="1:13" s="391" customFormat="1" ht="30" customHeight="1" x14ac:dyDescent="0.25">
      <c r="A98" s="398" t="s">
        <v>276</v>
      </c>
      <c r="B98" s="399" t="s">
        <v>429</v>
      </c>
      <c r="C98" s="400"/>
      <c r="D98" s="400"/>
      <c r="E98" s="401">
        <f t="shared" si="43"/>
        <v>0</v>
      </c>
      <c r="F98" s="400"/>
      <c r="G98" s="401">
        <f t="shared" si="44"/>
        <v>0</v>
      </c>
      <c r="H98" s="402">
        <f t="shared" si="46"/>
        <v>0</v>
      </c>
      <c r="I98" s="401">
        <f t="shared" si="44"/>
        <v>0</v>
      </c>
      <c r="J98" s="402">
        <f t="shared" si="47"/>
        <v>0</v>
      </c>
      <c r="K98" s="401">
        <f t="shared" si="44"/>
        <v>0</v>
      </c>
      <c r="L98" s="402">
        <f t="shared" si="48"/>
        <v>0</v>
      </c>
      <c r="M98" s="401">
        <f t="shared" si="44"/>
        <v>0</v>
      </c>
    </row>
    <row r="99" spans="1:13" s="391" customFormat="1" ht="60" customHeight="1" x14ac:dyDescent="0.25">
      <c r="A99" s="392" t="s">
        <v>327</v>
      </c>
      <c r="B99" s="393" t="s">
        <v>430</v>
      </c>
      <c r="C99" s="400"/>
      <c r="D99" s="400"/>
      <c r="E99" s="395">
        <f t="shared" si="43"/>
        <v>0</v>
      </c>
      <c r="F99" s="400"/>
      <c r="G99" s="395">
        <f t="shared" si="44"/>
        <v>0</v>
      </c>
      <c r="H99" s="394">
        <f t="shared" si="46"/>
        <v>0</v>
      </c>
      <c r="I99" s="395">
        <f t="shared" si="44"/>
        <v>0</v>
      </c>
      <c r="J99" s="394">
        <f t="shared" si="47"/>
        <v>0</v>
      </c>
      <c r="K99" s="395">
        <f t="shared" si="44"/>
        <v>0</v>
      </c>
      <c r="L99" s="394">
        <f t="shared" si="48"/>
        <v>0</v>
      </c>
      <c r="M99" s="395">
        <f t="shared" si="44"/>
        <v>0</v>
      </c>
    </row>
    <row r="100" spans="1:13" s="391" customFormat="1" ht="39.950000000000003" customHeight="1" x14ac:dyDescent="0.25">
      <c r="A100" s="392" t="s">
        <v>301</v>
      </c>
      <c r="B100" s="393" t="s">
        <v>431</v>
      </c>
      <c r="C100" s="394">
        <f>C101+C102</f>
        <v>0</v>
      </c>
      <c r="D100" s="394">
        <f>D101+D102</f>
        <v>0</v>
      </c>
      <c r="E100" s="395">
        <f t="shared" si="43"/>
        <v>0</v>
      </c>
      <c r="F100" s="394">
        <f>F101+F102</f>
        <v>0</v>
      </c>
      <c r="G100" s="395">
        <f t="shared" si="44"/>
        <v>0</v>
      </c>
      <c r="H100" s="394">
        <f>H101+H102</f>
        <v>0</v>
      </c>
      <c r="I100" s="395">
        <f t="shared" si="44"/>
        <v>0</v>
      </c>
      <c r="J100" s="394">
        <f>J101+J102</f>
        <v>0</v>
      </c>
      <c r="K100" s="395">
        <f t="shared" si="44"/>
        <v>0</v>
      </c>
      <c r="L100" s="394">
        <f>L101+L102</f>
        <v>0</v>
      </c>
      <c r="M100" s="395">
        <f t="shared" si="44"/>
        <v>0</v>
      </c>
    </row>
    <row r="101" spans="1:13" s="391" customFormat="1" ht="30" customHeight="1" x14ac:dyDescent="0.25">
      <c r="A101" s="398" t="s">
        <v>303</v>
      </c>
      <c r="B101" s="399" t="s">
        <v>432</v>
      </c>
      <c r="C101" s="400"/>
      <c r="D101" s="400"/>
      <c r="E101" s="401">
        <f t="shared" si="43"/>
        <v>0</v>
      </c>
      <c r="F101" s="400"/>
      <c r="G101" s="401">
        <f t="shared" si="44"/>
        <v>0</v>
      </c>
      <c r="H101" s="402">
        <f>H65*H29</f>
        <v>0</v>
      </c>
      <c r="I101" s="401">
        <f t="shared" si="44"/>
        <v>0</v>
      </c>
      <c r="J101" s="402">
        <f>J65*J29</f>
        <v>0</v>
      </c>
      <c r="K101" s="401">
        <f t="shared" si="44"/>
        <v>0</v>
      </c>
      <c r="L101" s="402">
        <f>L65*L29</f>
        <v>0</v>
      </c>
      <c r="M101" s="401">
        <f t="shared" si="44"/>
        <v>0</v>
      </c>
    </row>
    <row r="102" spans="1:13" s="391" customFormat="1" ht="30" customHeight="1" x14ac:dyDescent="0.25">
      <c r="A102" s="398" t="s">
        <v>305</v>
      </c>
      <c r="B102" s="399" t="s">
        <v>433</v>
      </c>
      <c r="C102" s="400"/>
      <c r="D102" s="400"/>
      <c r="E102" s="401">
        <f t="shared" si="43"/>
        <v>0</v>
      </c>
      <c r="F102" s="400"/>
      <c r="G102" s="401">
        <f t="shared" si="44"/>
        <v>0</v>
      </c>
      <c r="H102" s="402">
        <f>H66*H30</f>
        <v>0</v>
      </c>
      <c r="I102" s="401">
        <f t="shared" si="44"/>
        <v>0</v>
      </c>
      <c r="J102" s="402">
        <f>J66*J30</f>
        <v>0</v>
      </c>
      <c r="K102" s="401">
        <f t="shared" si="44"/>
        <v>0</v>
      </c>
      <c r="L102" s="402">
        <f>L66*L30</f>
        <v>0</v>
      </c>
      <c r="M102" s="401">
        <f t="shared" si="44"/>
        <v>0</v>
      </c>
    </row>
    <row r="103" spans="1:13" s="391" customFormat="1" ht="60" customHeight="1" x14ac:dyDescent="0.25">
      <c r="A103" s="392" t="s">
        <v>307</v>
      </c>
      <c r="B103" s="440" t="s">
        <v>434</v>
      </c>
      <c r="C103" s="394">
        <f>C104+C105</f>
        <v>0</v>
      </c>
      <c r="D103" s="394">
        <f>D104+D105</f>
        <v>0</v>
      </c>
      <c r="E103" s="395">
        <f t="shared" si="43"/>
        <v>0</v>
      </c>
      <c r="F103" s="394">
        <f>F104+F105</f>
        <v>0</v>
      </c>
      <c r="G103" s="395">
        <f t="shared" si="44"/>
        <v>0</v>
      </c>
      <c r="H103" s="394">
        <f>H104+H105</f>
        <v>0</v>
      </c>
      <c r="I103" s="395">
        <f t="shared" si="44"/>
        <v>0</v>
      </c>
      <c r="J103" s="394">
        <f>J104+J105</f>
        <v>0</v>
      </c>
      <c r="K103" s="395">
        <f t="shared" si="44"/>
        <v>0</v>
      </c>
      <c r="L103" s="394">
        <f>L104+L105</f>
        <v>0</v>
      </c>
      <c r="M103" s="395">
        <f t="shared" si="44"/>
        <v>0</v>
      </c>
    </row>
    <row r="104" spans="1:13" s="391" customFormat="1" ht="30" customHeight="1" x14ac:dyDescent="0.25">
      <c r="A104" s="398" t="s">
        <v>268</v>
      </c>
      <c r="B104" s="399" t="s">
        <v>435</v>
      </c>
      <c r="C104" s="400"/>
      <c r="D104" s="400"/>
      <c r="E104" s="401">
        <f t="shared" si="43"/>
        <v>0</v>
      </c>
      <c r="F104" s="400"/>
      <c r="G104" s="401">
        <f t="shared" si="44"/>
        <v>0</v>
      </c>
      <c r="H104" s="402">
        <f>H68*H32</f>
        <v>0</v>
      </c>
      <c r="I104" s="401">
        <f t="shared" si="44"/>
        <v>0</v>
      </c>
      <c r="J104" s="402">
        <f>J68*J32</f>
        <v>0</v>
      </c>
      <c r="K104" s="401">
        <f t="shared" si="44"/>
        <v>0</v>
      </c>
      <c r="L104" s="402">
        <f>L68*L32</f>
        <v>0</v>
      </c>
      <c r="M104" s="401">
        <f t="shared" si="44"/>
        <v>0</v>
      </c>
    </row>
    <row r="105" spans="1:13" s="391" customFormat="1" ht="30" customHeight="1" x14ac:dyDescent="0.25">
      <c r="A105" s="398" t="s">
        <v>310</v>
      </c>
      <c r="B105" s="399" t="s">
        <v>436</v>
      </c>
      <c r="C105" s="400"/>
      <c r="D105" s="400"/>
      <c r="E105" s="401">
        <f t="shared" si="43"/>
        <v>0</v>
      </c>
      <c r="F105" s="400"/>
      <c r="G105" s="401">
        <f t="shared" si="44"/>
        <v>0</v>
      </c>
      <c r="H105" s="402">
        <f>H69*H33</f>
        <v>0</v>
      </c>
      <c r="I105" s="401">
        <f t="shared" si="44"/>
        <v>0</v>
      </c>
      <c r="J105" s="402">
        <f>J69*J33</f>
        <v>0</v>
      </c>
      <c r="K105" s="401">
        <f t="shared" si="44"/>
        <v>0</v>
      </c>
      <c r="L105" s="402">
        <f>L69*L33</f>
        <v>0</v>
      </c>
      <c r="M105" s="401">
        <f t="shared" si="44"/>
        <v>0</v>
      </c>
    </row>
    <row r="106" spans="1:13" s="391" customFormat="1" ht="39.950000000000003" customHeight="1" x14ac:dyDescent="0.25">
      <c r="A106" s="392" t="s">
        <v>312</v>
      </c>
      <c r="B106" s="393" t="s">
        <v>437</v>
      </c>
      <c r="C106" s="394">
        <f>C107+C108</f>
        <v>0</v>
      </c>
      <c r="D106" s="394">
        <f>D107+D108</f>
        <v>0</v>
      </c>
      <c r="E106" s="395">
        <f t="shared" si="43"/>
        <v>0</v>
      </c>
      <c r="F106" s="394">
        <f>F107+F108</f>
        <v>0</v>
      </c>
      <c r="G106" s="395">
        <f t="shared" si="44"/>
        <v>0</v>
      </c>
      <c r="H106" s="394">
        <f>H107+H108</f>
        <v>0</v>
      </c>
      <c r="I106" s="395">
        <f t="shared" si="44"/>
        <v>0</v>
      </c>
      <c r="J106" s="394">
        <f>J107+J108</f>
        <v>0</v>
      </c>
      <c r="K106" s="395">
        <f t="shared" si="44"/>
        <v>0</v>
      </c>
      <c r="L106" s="394">
        <f>L107+L108</f>
        <v>0</v>
      </c>
      <c r="M106" s="395">
        <f t="shared" si="44"/>
        <v>0</v>
      </c>
    </row>
    <row r="107" spans="1:13" s="391" customFormat="1" ht="30" customHeight="1" x14ac:dyDescent="0.25">
      <c r="A107" s="398" t="s">
        <v>268</v>
      </c>
      <c r="B107" s="399" t="s">
        <v>438</v>
      </c>
      <c r="C107" s="400"/>
      <c r="D107" s="400"/>
      <c r="E107" s="401">
        <f t="shared" si="43"/>
        <v>0</v>
      </c>
      <c r="F107" s="400"/>
      <c r="G107" s="401">
        <f t="shared" si="44"/>
        <v>0</v>
      </c>
      <c r="H107" s="402">
        <f>H71*H35</f>
        <v>0</v>
      </c>
      <c r="I107" s="401">
        <f t="shared" si="44"/>
        <v>0</v>
      </c>
      <c r="J107" s="402">
        <f>J71*J35</f>
        <v>0</v>
      </c>
      <c r="K107" s="401">
        <f t="shared" si="44"/>
        <v>0</v>
      </c>
      <c r="L107" s="402">
        <f>L71*L35</f>
        <v>0</v>
      </c>
      <c r="M107" s="401">
        <f t="shared" si="44"/>
        <v>0</v>
      </c>
    </row>
    <row r="108" spans="1:13" s="391" customFormat="1" ht="30" customHeight="1" x14ac:dyDescent="0.25">
      <c r="A108" s="407" t="s">
        <v>310</v>
      </c>
      <c r="B108" s="399" t="s">
        <v>439</v>
      </c>
      <c r="C108" s="400"/>
      <c r="D108" s="400"/>
      <c r="E108" s="401">
        <f t="shared" si="43"/>
        <v>0</v>
      </c>
      <c r="F108" s="400"/>
      <c r="G108" s="401">
        <f t="shared" si="44"/>
        <v>0</v>
      </c>
      <c r="H108" s="402">
        <f>H72*H36</f>
        <v>0</v>
      </c>
      <c r="I108" s="401">
        <f t="shared" si="44"/>
        <v>0</v>
      </c>
      <c r="J108" s="402">
        <f>J72*J36</f>
        <v>0</v>
      </c>
      <c r="K108" s="401">
        <f t="shared" si="44"/>
        <v>0</v>
      </c>
      <c r="L108" s="402">
        <f>L72*L36</f>
        <v>0</v>
      </c>
      <c r="M108" s="401">
        <f t="shared" si="44"/>
        <v>0</v>
      </c>
    </row>
    <row r="109" spans="1:13" s="391" customFormat="1" ht="30" customHeight="1" x14ac:dyDescent="0.25">
      <c r="A109" s="392" t="s">
        <v>316</v>
      </c>
      <c r="B109" s="393" t="s">
        <v>440</v>
      </c>
      <c r="C109" s="394">
        <f>C110+C111</f>
        <v>0</v>
      </c>
      <c r="D109" s="394">
        <f>D110+D111</f>
        <v>0</v>
      </c>
      <c r="E109" s="395">
        <f t="shared" si="43"/>
        <v>0</v>
      </c>
      <c r="F109" s="394">
        <f>F110+F111</f>
        <v>0</v>
      </c>
      <c r="G109" s="395">
        <f t="shared" si="44"/>
        <v>0</v>
      </c>
      <c r="H109" s="394">
        <f>H110+H111</f>
        <v>0</v>
      </c>
      <c r="I109" s="395">
        <f t="shared" si="44"/>
        <v>0</v>
      </c>
      <c r="J109" s="394">
        <f>J110+J111</f>
        <v>0</v>
      </c>
      <c r="K109" s="395">
        <f t="shared" si="44"/>
        <v>0</v>
      </c>
      <c r="L109" s="394">
        <f>L110+L111</f>
        <v>0</v>
      </c>
      <c r="M109" s="395">
        <f t="shared" si="44"/>
        <v>0</v>
      </c>
    </row>
    <row r="110" spans="1:13" s="391" customFormat="1" ht="30" customHeight="1" x14ac:dyDescent="0.25">
      <c r="A110" s="407" t="s">
        <v>268</v>
      </c>
      <c r="B110" s="399" t="s">
        <v>441</v>
      </c>
      <c r="C110" s="400"/>
      <c r="D110" s="400"/>
      <c r="E110" s="401">
        <f t="shared" si="43"/>
        <v>0</v>
      </c>
      <c r="F110" s="400"/>
      <c r="G110" s="401">
        <f t="shared" si="44"/>
        <v>0</v>
      </c>
      <c r="H110" s="402">
        <f>H74*H38</f>
        <v>0</v>
      </c>
      <c r="I110" s="401">
        <f t="shared" si="44"/>
        <v>0</v>
      </c>
      <c r="J110" s="402">
        <f>J74*J38</f>
        <v>0</v>
      </c>
      <c r="K110" s="401">
        <f t="shared" si="44"/>
        <v>0</v>
      </c>
      <c r="L110" s="402">
        <f>L74*L38</f>
        <v>0</v>
      </c>
      <c r="M110" s="401">
        <f t="shared" si="44"/>
        <v>0</v>
      </c>
    </row>
    <row r="111" spans="1:13" s="391" customFormat="1" ht="30" customHeight="1" x14ac:dyDescent="0.25">
      <c r="A111" s="407" t="s">
        <v>310</v>
      </c>
      <c r="B111" s="399" t="s">
        <v>442</v>
      </c>
      <c r="C111" s="400"/>
      <c r="D111" s="400"/>
      <c r="E111" s="401">
        <f t="shared" si="43"/>
        <v>0</v>
      </c>
      <c r="F111" s="400"/>
      <c r="G111" s="401">
        <f t="shared" si="44"/>
        <v>0</v>
      </c>
      <c r="H111" s="402">
        <f>H75*H39</f>
        <v>0</v>
      </c>
      <c r="I111" s="401">
        <f t="shared" si="44"/>
        <v>0</v>
      </c>
      <c r="J111" s="402">
        <f>J75*J39</f>
        <v>0</v>
      </c>
      <c r="K111" s="401">
        <f t="shared" si="44"/>
        <v>0</v>
      </c>
      <c r="L111" s="402">
        <f>L75*L39</f>
        <v>0</v>
      </c>
      <c r="M111" s="401">
        <f t="shared" si="44"/>
        <v>0</v>
      </c>
    </row>
    <row r="112" spans="1:13" s="408" customFormat="1" ht="60" customHeight="1" x14ac:dyDescent="0.2">
      <c r="A112" s="392" t="s">
        <v>320</v>
      </c>
      <c r="B112" s="393" t="s">
        <v>443</v>
      </c>
      <c r="C112" s="400"/>
      <c r="D112" s="400"/>
      <c r="E112" s="395">
        <f t="shared" si="43"/>
        <v>0</v>
      </c>
      <c r="F112" s="400"/>
      <c r="G112" s="395">
        <f t="shared" si="44"/>
        <v>0</v>
      </c>
      <c r="H112" s="394">
        <f>H76*H40</f>
        <v>0</v>
      </c>
      <c r="I112" s="395">
        <f t="shared" si="44"/>
        <v>0</v>
      </c>
      <c r="J112" s="394">
        <f>J76*J40</f>
        <v>0</v>
      </c>
      <c r="K112" s="395">
        <f t="shared" si="44"/>
        <v>0</v>
      </c>
      <c r="L112" s="394">
        <f>L76*L40</f>
        <v>0</v>
      </c>
      <c r="M112" s="395">
        <f t="shared" si="44"/>
        <v>0</v>
      </c>
    </row>
    <row r="113" spans="1:13" s="397" customFormat="1" ht="30" customHeight="1" x14ac:dyDescent="0.25">
      <c r="A113" s="392" t="s">
        <v>322</v>
      </c>
      <c r="B113" s="393" t="s">
        <v>444</v>
      </c>
      <c r="C113" s="400"/>
      <c r="D113" s="400"/>
      <c r="E113" s="395">
        <f t="shared" si="43"/>
        <v>0</v>
      </c>
      <c r="F113" s="400"/>
      <c r="G113" s="395">
        <f t="shared" si="44"/>
        <v>0</v>
      </c>
      <c r="H113" s="394">
        <f>H77*H41</f>
        <v>0</v>
      </c>
      <c r="I113" s="395">
        <f t="shared" si="44"/>
        <v>0</v>
      </c>
      <c r="J113" s="394">
        <f>J77*J41</f>
        <v>0</v>
      </c>
      <c r="K113" s="395">
        <f t="shared" si="44"/>
        <v>0</v>
      </c>
      <c r="L113" s="394">
        <f>L77*L41</f>
        <v>0</v>
      </c>
      <c r="M113" s="395">
        <f t="shared" si="44"/>
        <v>0</v>
      </c>
    </row>
    <row r="114" spans="1:13" s="391" customFormat="1" ht="30" customHeight="1" x14ac:dyDescent="0.25">
      <c r="A114" s="392" t="s">
        <v>324</v>
      </c>
      <c r="B114" s="393" t="s">
        <v>445</v>
      </c>
      <c r="C114" s="400"/>
      <c r="D114" s="400"/>
      <c r="E114" s="395">
        <f t="shared" si="43"/>
        <v>0</v>
      </c>
      <c r="F114" s="400"/>
      <c r="G114" s="395">
        <f t="shared" si="44"/>
        <v>0</v>
      </c>
      <c r="H114" s="394">
        <f>H78*H42</f>
        <v>0</v>
      </c>
      <c r="I114" s="395">
        <f t="shared" si="44"/>
        <v>0</v>
      </c>
      <c r="J114" s="394">
        <f>J78*J42</f>
        <v>0</v>
      </c>
      <c r="K114" s="395">
        <f t="shared" si="44"/>
        <v>0</v>
      </c>
      <c r="L114" s="394">
        <f>L78*L42</f>
        <v>0</v>
      </c>
      <c r="M114" s="395">
        <f t="shared" si="44"/>
        <v>0</v>
      </c>
    </row>
    <row r="115" spans="1:13" s="441" customFormat="1" ht="60" customHeight="1" x14ac:dyDescent="0.2">
      <c r="A115" s="387" t="s">
        <v>446</v>
      </c>
      <c r="B115" s="388"/>
      <c r="C115" s="409">
        <f>C79</f>
        <v>0</v>
      </c>
      <c r="D115" s="409">
        <f>D79</f>
        <v>0</v>
      </c>
      <c r="E115" s="390">
        <f t="shared" si="43"/>
        <v>0</v>
      </c>
      <c r="F115" s="409">
        <f>F79</f>
        <v>0</v>
      </c>
      <c r="G115" s="390">
        <f t="shared" si="44"/>
        <v>0</v>
      </c>
      <c r="H115" s="409">
        <f>H79</f>
        <v>0</v>
      </c>
      <c r="I115" s="390">
        <f t="shared" si="44"/>
        <v>0</v>
      </c>
      <c r="J115" s="409">
        <f>J79</f>
        <v>0</v>
      </c>
      <c r="K115" s="390">
        <f t="shared" si="44"/>
        <v>0</v>
      </c>
      <c r="L115" s="409">
        <f>L79</f>
        <v>0</v>
      </c>
      <c r="M115" s="390">
        <f t="shared" si="44"/>
        <v>0</v>
      </c>
    </row>
    <row r="116" spans="1:13" s="391" customFormat="1" ht="30" customHeight="1" x14ac:dyDescent="0.25">
      <c r="A116" s="410" t="s">
        <v>366</v>
      </c>
      <c r="B116" s="442" t="s">
        <v>447</v>
      </c>
      <c r="C116" s="411"/>
      <c r="D116" s="411"/>
      <c r="E116" s="412">
        <f t="shared" si="43"/>
        <v>0</v>
      </c>
      <c r="F116" s="413">
        <f>D116*(G115/100-0.01)</f>
        <v>0</v>
      </c>
      <c r="G116" s="412">
        <v>0</v>
      </c>
      <c r="H116" s="413">
        <f>F116*(I115/100-0.01)</f>
        <v>0</v>
      </c>
      <c r="I116" s="412">
        <v>0</v>
      </c>
      <c r="J116" s="413">
        <f>H116*(K115/100)</f>
        <v>0</v>
      </c>
      <c r="K116" s="412">
        <v>0</v>
      </c>
      <c r="L116" s="413">
        <f>J116*(M115/100)</f>
        <v>0</v>
      </c>
      <c r="M116" s="412">
        <v>0</v>
      </c>
    </row>
    <row r="117" spans="1:13" s="391" customFormat="1" ht="24.95" customHeight="1" x14ac:dyDescent="0.25">
      <c r="A117" s="418" t="s">
        <v>121</v>
      </c>
      <c r="B117" s="399"/>
      <c r="C117" s="419">
        <f>IF(C116=0,0,C119/C116)</f>
        <v>0</v>
      </c>
      <c r="D117" s="419">
        <f>IF(D116=0,0,D119/D116)</f>
        <v>0</v>
      </c>
      <c r="E117" s="416" t="s">
        <v>11</v>
      </c>
      <c r="F117" s="415">
        <f>IF(AVERAGE(C117,D117)&gt;100,100,AVERAGE(C117,D117))</f>
        <v>0</v>
      </c>
      <c r="G117" s="416" t="s">
        <v>11</v>
      </c>
      <c r="H117" s="415">
        <f>F117</f>
        <v>0</v>
      </c>
      <c r="I117" s="416" t="s">
        <v>11</v>
      </c>
      <c r="J117" s="415">
        <f>H117</f>
        <v>0</v>
      </c>
      <c r="K117" s="416" t="s">
        <v>11</v>
      </c>
      <c r="L117" s="415">
        <f>J117</f>
        <v>0</v>
      </c>
      <c r="M117" s="416" t="s">
        <v>11</v>
      </c>
    </row>
    <row r="118" spans="1:13" ht="24.95" customHeight="1" x14ac:dyDescent="0.25">
      <c r="A118" s="410" t="s">
        <v>230</v>
      </c>
      <c r="B118" s="442"/>
      <c r="C118" s="443"/>
      <c r="D118" s="443"/>
      <c r="E118" s="420" t="s">
        <v>11</v>
      </c>
      <c r="F118" s="443"/>
      <c r="G118" s="420" t="s">
        <v>11</v>
      </c>
      <c r="H118" s="443"/>
      <c r="I118" s="420" t="s">
        <v>11</v>
      </c>
      <c r="J118" s="443"/>
      <c r="K118" s="420" t="s">
        <v>11</v>
      </c>
      <c r="L118" s="443"/>
      <c r="M118" s="420" t="s">
        <v>11</v>
      </c>
    </row>
    <row r="119" spans="1:13" s="391" customFormat="1" ht="24.95" customHeight="1" x14ac:dyDescent="0.25">
      <c r="A119" s="378" t="s">
        <v>369</v>
      </c>
      <c r="B119" s="444"/>
      <c r="C119" s="445"/>
      <c r="D119" s="445"/>
      <c r="E119" s="429">
        <f t="shared" ref="E119" si="49">IF(C119=0,0,D119/C119)</f>
        <v>0</v>
      </c>
      <c r="F119" s="445">
        <f>ROUND(F116*(F117/100)+F118,0)</f>
        <v>0</v>
      </c>
      <c r="G119" s="429">
        <v>0</v>
      </c>
      <c r="H119" s="445">
        <f>ROUND(H116*(H117/100)+H118,0)</f>
        <v>0</v>
      </c>
      <c r="I119" s="429">
        <v>0</v>
      </c>
      <c r="J119" s="445">
        <f>ROUND(J116*(J117/100)+J118,0)</f>
        <v>0</v>
      </c>
      <c r="K119" s="429">
        <v>0</v>
      </c>
      <c r="L119" s="445">
        <f>ROUND(L116*(L117/100)+L118,0)</f>
        <v>0</v>
      </c>
      <c r="M119" s="429">
        <v>0</v>
      </c>
    </row>
    <row r="120" spans="1:13" s="397" customFormat="1" ht="19.5" x14ac:dyDescent="0.25">
      <c r="A120" s="430"/>
      <c r="B120" s="431"/>
      <c r="C120" s="431"/>
      <c r="D120" s="432"/>
      <c r="E120" s="433"/>
      <c r="F120" s="432"/>
      <c r="G120" s="434"/>
      <c r="H120" s="432"/>
      <c r="I120" s="434"/>
      <c r="J120" s="432"/>
      <c r="K120" s="434"/>
      <c r="L120" s="432"/>
      <c r="M120" s="434"/>
    </row>
    <row r="121" spans="1:13" ht="19.5" x14ac:dyDescent="0.35">
      <c r="A121" s="436" t="s">
        <v>370</v>
      </c>
    </row>
  </sheetData>
  <mergeCells count="16">
    <mergeCell ref="M5:M6"/>
    <mergeCell ref="A1:M1"/>
    <mergeCell ref="K2:M2"/>
    <mergeCell ref="A3:M3"/>
    <mergeCell ref="I4:J4"/>
    <mergeCell ref="L4:M4"/>
    <mergeCell ref="A5:A6"/>
    <mergeCell ref="B5:B6"/>
    <mergeCell ref="C5:E5"/>
    <mergeCell ref="F5:F6"/>
    <mergeCell ref="G5:G6"/>
    <mergeCell ref="H5:H6"/>
    <mergeCell ref="I5:I6"/>
    <mergeCell ref="J5:J6"/>
    <mergeCell ref="K5:K6"/>
    <mergeCell ref="L5:L6"/>
  </mergeCells>
  <pageMargins left="0" right="0" top="0" bottom="0" header="0" footer="0"/>
  <pageSetup paperSize="9" scale="42" fitToHeight="0" orientation="portrait" horizontalDpi="300" verticalDpi="300" r:id="rId1"/>
  <rowBreaks count="2" manualBreakCount="2">
    <brk id="42" max="16383" man="1"/>
    <brk id="78" max="16383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activeCell="A2" sqref="A2"/>
    </sheetView>
  </sheetViews>
  <sheetFormatPr defaultRowHeight="15.75" x14ac:dyDescent="0.2"/>
  <cols>
    <col min="1" max="1" width="36.85546875" style="447" customWidth="1"/>
    <col min="2" max="2" width="14.85546875" style="447" customWidth="1"/>
    <col min="3" max="3" width="14.7109375" style="447" customWidth="1"/>
    <col min="4" max="4" width="10.7109375" style="447" customWidth="1"/>
    <col min="5" max="5" width="14.5703125" style="455" customWidth="1"/>
    <col min="6" max="6" width="10.7109375" style="455" customWidth="1"/>
    <col min="7" max="7" width="13.28515625" style="446" customWidth="1"/>
    <col min="8" max="8" width="10.7109375" style="446" customWidth="1"/>
    <col min="9" max="9" width="14.85546875" style="456" customWidth="1"/>
    <col min="10" max="10" width="10.7109375" style="456" customWidth="1"/>
    <col min="11" max="11" width="15.85546875" style="456" customWidth="1"/>
    <col min="12" max="12" width="10.7109375" style="456" customWidth="1"/>
    <col min="13" max="13" width="15.5703125" style="456" customWidth="1"/>
    <col min="14" max="14" width="10.7109375" style="456" customWidth="1"/>
    <col min="15" max="16384" width="9.140625" style="456"/>
  </cols>
  <sheetData>
    <row r="1" spans="1:14" s="446" customFormat="1" x14ac:dyDescent="0.2">
      <c r="A1" s="647">
        <v>118</v>
      </c>
      <c r="B1" s="647"/>
      <c r="C1" s="647"/>
      <c r="D1" s="647"/>
      <c r="E1" s="647"/>
      <c r="F1" s="647"/>
      <c r="G1" s="647"/>
      <c r="H1" s="647"/>
      <c r="I1" s="647"/>
      <c r="J1" s="647"/>
      <c r="K1" s="647"/>
      <c r="L1" s="647"/>
      <c r="M1" s="647"/>
      <c r="N1" s="647"/>
    </row>
    <row r="2" spans="1:14" s="446" customFormat="1" ht="30.75" customHeight="1" x14ac:dyDescent="0.2">
      <c r="A2" s="447"/>
      <c r="B2" s="447"/>
      <c r="C2" s="447"/>
      <c r="D2" s="447"/>
      <c r="M2" s="624" t="s">
        <v>448</v>
      </c>
      <c r="N2" s="624"/>
    </row>
    <row r="3" spans="1:14" s="446" customFormat="1" ht="21" customHeight="1" x14ac:dyDescent="0.2">
      <c r="A3" s="625" t="s">
        <v>449</v>
      </c>
      <c r="B3" s="625"/>
      <c r="C3" s="625"/>
      <c r="D3" s="625"/>
      <c r="E3" s="625"/>
      <c r="F3" s="625"/>
      <c r="G3" s="625"/>
      <c r="H3" s="625"/>
      <c r="I3" s="625"/>
      <c r="J3" s="625"/>
      <c r="K3" s="625"/>
      <c r="L3" s="625"/>
      <c r="M3" s="625"/>
      <c r="N3" s="625"/>
    </row>
    <row r="4" spans="1:14" s="446" customFormat="1" x14ac:dyDescent="0.2">
      <c r="A4" s="448"/>
      <c r="B4" s="448"/>
      <c r="C4" s="448"/>
      <c r="D4" s="448"/>
      <c r="E4" s="448"/>
      <c r="F4" s="448"/>
      <c r="N4" s="449" t="s">
        <v>0</v>
      </c>
    </row>
    <row r="5" spans="1:14" s="446" customFormat="1" ht="42.75" x14ac:dyDescent="0.2">
      <c r="A5" s="3" t="s">
        <v>1</v>
      </c>
      <c r="B5" s="13" t="s">
        <v>24</v>
      </c>
      <c r="C5" s="13" t="s">
        <v>25</v>
      </c>
      <c r="D5" s="13" t="s">
        <v>20</v>
      </c>
      <c r="E5" s="13" t="s">
        <v>26</v>
      </c>
      <c r="F5" s="13" t="s">
        <v>20</v>
      </c>
      <c r="G5" s="13" t="s">
        <v>27</v>
      </c>
      <c r="H5" s="13" t="s">
        <v>20</v>
      </c>
      <c r="I5" s="13" t="s">
        <v>28</v>
      </c>
      <c r="J5" s="13" t="s">
        <v>20</v>
      </c>
      <c r="K5" s="13" t="s">
        <v>29</v>
      </c>
      <c r="L5" s="13" t="s">
        <v>20</v>
      </c>
      <c r="M5" s="13" t="s">
        <v>30</v>
      </c>
      <c r="N5" s="13" t="s">
        <v>20</v>
      </c>
    </row>
    <row r="6" spans="1:14" s="446" customFormat="1" ht="30" x14ac:dyDescent="0.2">
      <c r="A6" s="4" t="s">
        <v>450</v>
      </c>
      <c r="B6" s="450"/>
      <c r="C6" s="450"/>
      <c r="D6" s="194">
        <f>IF(B6=0,0,C6/B6)</f>
        <v>0</v>
      </c>
      <c r="E6" s="450"/>
      <c r="F6" s="194">
        <f>IF(C6=0,0,E6/C6)</f>
        <v>0</v>
      </c>
      <c r="G6" s="450"/>
      <c r="H6" s="194">
        <f>IF(E6=0,0,G6/E6)</f>
        <v>0</v>
      </c>
      <c r="I6" s="450">
        <f>G6</f>
        <v>0</v>
      </c>
      <c r="J6" s="194">
        <f>IF(G6=0,0,I6/G6)</f>
        <v>0</v>
      </c>
      <c r="K6" s="450">
        <f>I6</f>
        <v>0</v>
      </c>
      <c r="L6" s="194">
        <f>IF(I6=0,0,K6/I6)</f>
        <v>0</v>
      </c>
      <c r="M6" s="450">
        <f>K6</f>
        <v>0</v>
      </c>
      <c r="N6" s="194">
        <f>IF(K6=0,0,M6/K6)</f>
        <v>0</v>
      </c>
    </row>
    <row r="7" spans="1:14" s="446" customFormat="1" ht="30" x14ac:dyDescent="0.2">
      <c r="A7" s="4" t="s">
        <v>451</v>
      </c>
      <c r="B7" s="450"/>
      <c r="C7" s="450"/>
      <c r="D7" s="194">
        <f t="shared" ref="D7:D8" si="0">IF(B7=0,0,C7/B7)</f>
        <v>0</v>
      </c>
      <c r="E7" s="450"/>
      <c r="F7" s="194">
        <f t="shared" ref="F7:N8" si="1">IF(C7=0,0,E7/C7)</f>
        <v>0</v>
      </c>
      <c r="G7" s="450">
        <f>(G6*G8)/1000*12</f>
        <v>0</v>
      </c>
      <c r="H7" s="194">
        <f t="shared" si="1"/>
        <v>0</v>
      </c>
      <c r="I7" s="450">
        <f>(I6*I8)/1000*12</f>
        <v>0</v>
      </c>
      <c r="J7" s="194">
        <f t="shared" si="1"/>
        <v>0</v>
      </c>
      <c r="K7" s="450">
        <f>(K6*K8)/1000*12</f>
        <v>0</v>
      </c>
      <c r="L7" s="194">
        <f t="shared" si="1"/>
        <v>0</v>
      </c>
      <c r="M7" s="450">
        <f>(M6*M8)/1000*12</f>
        <v>0</v>
      </c>
      <c r="N7" s="194">
        <f t="shared" si="1"/>
        <v>0</v>
      </c>
    </row>
    <row r="8" spans="1:14" s="446" customFormat="1" ht="30" x14ac:dyDescent="0.2">
      <c r="A8" s="4" t="s">
        <v>452</v>
      </c>
      <c r="B8" s="450">
        <f>IF(B6=0,0,((B7/12)/B6)*1000)</f>
        <v>0</v>
      </c>
      <c r="C8" s="450">
        <f>IF(C6=0,0,((C7/12)/C6)*1000)</f>
        <v>0</v>
      </c>
      <c r="D8" s="194">
        <f t="shared" si="0"/>
        <v>0</v>
      </c>
      <c r="E8" s="450">
        <f>IF(E6=0,0,((E7/12)/E6)*1000)</f>
        <v>0</v>
      </c>
      <c r="F8" s="194">
        <f t="shared" si="1"/>
        <v>0</v>
      </c>
      <c r="G8" s="450"/>
      <c r="H8" s="194">
        <f t="shared" si="1"/>
        <v>0</v>
      </c>
      <c r="I8" s="450">
        <f>G8</f>
        <v>0</v>
      </c>
      <c r="J8" s="194">
        <f t="shared" si="1"/>
        <v>0</v>
      </c>
      <c r="K8" s="450">
        <f>I8</f>
        <v>0</v>
      </c>
      <c r="L8" s="194">
        <f t="shared" si="1"/>
        <v>0</v>
      </c>
      <c r="M8" s="450">
        <f>K8</f>
        <v>0</v>
      </c>
      <c r="N8" s="194">
        <f t="shared" si="1"/>
        <v>0</v>
      </c>
    </row>
    <row r="9" spans="1:14" s="446" customFormat="1" x14ac:dyDescent="0.2">
      <c r="A9" s="8" t="s">
        <v>121</v>
      </c>
      <c r="B9" s="451">
        <f>IF(B7=0,0,(B17+C16)/B7)</f>
        <v>0</v>
      </c>
      <c r="C9" s="451">
        <f>IF(C7=0,0,(C17+E16)/C7)</f>
        <v>0</v>
      </c>
      <c r="D9" s="452" t="s">
        <v>11</v>
      </c>
      <c r="E9" s="451">
        <f>IF(E7=0,0,(E17+G16)/E7)</f>
        <v>0</v>
      </c>
      <c r="F9" s="452" t="s">
        <v>11</v>
      </c>
      <c r="G9" s="17">
        <f>IF(AVERAGE(B9,C9,E9)&gt;1,1,AVERAGE(B9,C9,E9))</f>
        <v>0</v>
      </c>
      <c r="H9" s="452" t="s">
        <v>11</v>
      </c>
      <c r="I9" s="17">
        <f>G9</f>
        <v>0</v>
      </c>
      <c r="J9" s="452" t="s">
        <v>11</v>
      </c>
      <c r="K9" s="17">
        <f>I9</f>
        <v>0</v>
      </c>
      <c r="L9" s="452" t="s">
        <v>11</v>
      </c>
      <c r="M9" s="17">
        <f>K9</f>
        <v>0</v>
      </c>
      <c r="N9" s="452" t="s">
        <v>11</v>
      </c>
    </row>
    <row r="10" spans="1:14" s="446" customFormat="1" ht="28.5" x14ac:dyDescent="0.2">
      <c r="A10" s="6" t="s">
        <v>6</v>
      </c>
      <c r="B10" s="453" t="s">
        <v>11</v>
      </c>
      <c r="C10" s="453" t="s">
        <v>11</v>
      </c>
      <c r="D10" s="453" t="s">
        <v>11</v>
      </c>
      <c r="E10" s="453" t="s">
        <v>11</v>
      </c>
      <c r="F10" s="453" t="s">
        <v>11</v>
      </c>
      <c r="G10" s="453">
        <f>G11+G12+G13+G14</f>
        <v>0</v>
      </c>
      <c r="H10" s="453" t="s">
        <v>11</v>
      </c>
      <c r="I10" s="453">
        <f>I11+I12+I13+I14</f>
        <v>0</v>
      </c>
      <c r="J10" s="453" t="s">
        <v>11</v>
      </c>
      <c r="K10" s="453">
        <f>K11+K12+K13+K14</f>
        <v>0</v>
      </c>
      <c r="L10" s="453" t="s">
        <v>11</v>
      </c>
      <c r="M10" s="453">
        <f>M11+M12+M13+M14</f>
        <v>0</v>
      </c>
      <c r="N10" s="453" t="s">
        <v>11</v>
      </c>
    </row>
    <row r="11" spans="1:14" s="446" customFormat="1" ht="30" x14ac:dyDescent="0.2">
      <c r="A11" s="10" t="s">
        <v>8</v>
      </c>
      <c r="B11" s="450" t="s">
        <v>11</v>
      </c>
      <c r="C11" s="450" t="s">
        <v>11</v>
      </c>
      <c r="D11" s="450" t="s">
        <v>11</v>
      </c>
      <c r="E11" s="450" t="s">
        <v>11</v>
      </c>
      <c r="F11" s="450" t="s">
        <v>11</v>
      </c>
      <c r="G11" s="450"/>
      <c r="H11" s="450" t="s">
        <v>11</v>
      </c>
      <c r="I11" s="450"/>
      <c r="J11" s="450" t="s">
        <v>11</v>
      </c>
      <c r="K11" s="450"/>
      <c r="L11" s="450" t="s">
        <v>11</v>
      </c>
      <c r="M11" s="450"/>
      <c r="N11" s="450" t="s">
        <v>11</v>
      </c>
    </row>
    <row r="12" spans="1:14" s="446" customFormat="1" ht="30" x14ac:dyDescent="0.2">
      <c r="A12" s="10" t="s">
        <v>9</v>
      </c>
      <c r="B12" s="450" t="s">
        <v>11</v>
      </c>
      <c r="C12" s="450" t="s">
        <v>11</v>
      </c>
      <c r="D12" s="450" t="s">
        <v>11</v>
      </c>
      <c r="E12" s="450" t="s">
        <v>11</v>
      </c>
      <c r="F12" s="450" t="s">
        <v>11</v>
      </c>
      <c r="G12" s="450"/>
      <c r="H12" s="450" t="s">
        <v>11</v>
      </c>
      <c r="I12" s="450"/>
      <c r="J12" s="450" t="s">
        <v>11</v>
      </c>
      <c r="K12" s="450"/>
      <c r="L12" s="450" t="s">
        <v>11</v>
      </c>
      <c r="M12" s="450"/>
      <c r="N12" s="450" t="s">
        <v>11</v>
      </c>
    </row>
    <row r="13" spans="1:14" s="446" customFormat="1" x14ac:dyDescent="0.2">
      <c r="A13" s="10" t="s">
        <v>7</v>
      </c>
      <c r="B13" s="450" t="s">
        <v>11</v>
      </c>
      <c r="C13" s="450" t="s">
        <v>11</v>
      </c>
      <c r="D13" s="450" t="s">
        <v>11</v>
      </c>
      <c r="E13" s="450" t="s">
        <v>11</v>
      </c>
      <c r="F13" s="450" t="s">
        <v>11</v>
      </c>
      <c r="G13" s="450"/>
      <c r="H13" s="450" t="s">
        <v>11</v>
      </c>
      <c r="I13" s="450"/>
      <c r="J13" s="450" t="s">
        <v>11</v>
      </c>
      <c r="K13" s="450"/>
      <c r="L13" s="450" t="s">
        <v>11</v>
      </c>
      <c r="M13" s="450"/>
      <c r="N13" s="450" t="s">
        <v>11</v>
      </c>
    </row>
    <row r="14" spans="1:14" s="446" customFormat="1" ht="45" x14ac:dyDescent="0.2">
      <c r="A14" s="10" t="s">
        <v>21</v>
      </c>
      <c r="B14" s="450" t="s">
        <v>11</v>
      </c>
      <c r="C14" s="450" t="s">
        <v>11</v>
      </c>
      <c r="D14" s="450" t="s">
        <v>11</v>
      </c>
      <c r="E14" s="450" t="s">
        <v>11</v>
      </c>
      <c r="F14" s="450" t="s">
        <v>11</v>
      </c>
      <c r="G14" s="450"/>
      <c r="H14" s="450" t="s">
        <v>11</v>
      </c>
      <c r="I14" s="450"/>
      <c r="J14" s="450" t="s">
        <v>11</v>
      </c>
      <c r="K14" s="450"/>
      <c r="L14" s="450" t="s">
        <v>11</v>
      </c>
      <c r="M14" s="450"/>
      <c r="N14" s="450" t="s">
        <v>11</v>
      </c>
    </row>
    <row r="15" spans="1:14" s="446" customFormat="1" ht="28.5" x14ac:dyDescent="0.2">
      <c r="A15" s="23" t="s">
        <v>453</v>
      </c>
      <c r="B15" s="454"/>
      <c r="C15" s="454"/>
      <c r="D15" s="261">
        <f t="shared" ref="D15:D17" si="2">IF(B15=0,0,C15/B15)</f>
        <v>0</v>
      </c>
      <c r="E15" s="454"/>
      <c r="F15" s="261">
        <f t="shared" ref="F15:N17" si="3">IF(C15=0,0,E15/C15)</f>
        <v>0</v>
      </c>
      <c r="G15" s="454">
        <f>ROUND(G16+G17+G10,0)</f>
        <v>0</v>
      </c>
      <c r="H15" s="261">
        <f t="shared" si="3"/>
        <v>0</v>
      </c>
      <c r="I15" s="454">
        <f>ROUND(I16+I17+I10,0)</f>
        <v>0</v>
      </c>
      <c r="J15" s="261">
        <f t="shared" si="3"/>
        <v>0</v>
      </c>
      <c r="K15" s="454">
        <f>ROUND(K16+K17+K10,0)</f>
        <v>0</v>
      </c>
      <c r="L15" s="261">
        <f t="shared" si="3"/>
        <v>0</v>
      </c>
      <c r="M15" s="454">
        <f>ROUND(M16+M17+M10,0)</f>
        <v>0</v>
      </c>
      <c r="N15" s="261">
        <f t="shared" si="3"/>
        <v>0</v>
      </c>
    </row>
    <row r="16" spans="1:14" s="446" customFormat="1" x14ac:dyDescent="0.2">
      <c r="A16" s="10" t="s">
        <v>454</v>
      </c>
      <c r="B16" s="450"/>
      <c r="C16" s="450"/>
      <c r="D16" s="194">
        <f t="shared" si="2"/>
        <v>0</v>
      </c>
      <c r="E16" s="450"/>
      <c r="F16" s="194">
        <f t="shared" si="3"/>
        <v>0</v>
      </c>
      <c r="G16" s="450"/>
      <c r="H16" s="194">
        <f t="shared" si="3"/>
        <v>0</v>
      </c>
      <c r="I16" s="450">
        <f>(G7*G9)/12</f>
        <v>0</v>
      </c>
      <c r="J16" s="194">
        <f t="shared" si="3"/>
        <v>0</v>
      </c>
      <c r="K16" s="450">
        <f>(I7*I9)/12</f>
        <v>0</v>
      </c>
      <c r="L16" s="194">
        <f t="shared" si="3"/>
        <v>0</v>
      </c>
      <c r="M16" s="450">
        <f>(K7*K9)/12</f>
        <v>0</v>
      </c>
      <c r="N16" s="194">
        <f t="shared" si="3"/>
        <v>0</v>
      </c>
    </row>
    <row r="17" spans="1:14" s="446" customFormat="1" x14ac:dyDescent="0.2">
      <c r="A17" s="10" t="s">
        <v>455</v>
      </c>
      <c r="B17" s="450">
        <f>B15-B16</f>
        <v>0</v>
      </c>
      <c r="C17" s="450">
        <f>C15-C16</f>
        <v>0</v>
      </c>
      <c r="D17" s="194">
        <f t="shared" si="2"/>
        <v>0</v>
      </c>
      <c r="E17" s="450">
        <f>E15-E16</f>
        <v>0</v>
      </c>
      <c r="F17" s="194">
        <f t="shared" si="3"/>
        <v>0</v>
      </c>
      <c r="G17" s="450">
        <f>((G9*G7)/12)*11</f>
        <v>0</v>
      </c>
      <c r="H17" s="194">
        <f t="shared" si="3"/>
        <v>0</v>
      </c>
      <c r="I17" s="450">
        <f>((I9*I7)/12)*11</f>
        <v>0</v>
      </c>
      <c r="J17" s="194">
        <f t="shared" si="3"/>
        <v>0</v>
      </c>
      <c r="K17" s="450">
        <f>((K9*K7)/12)*11</f>
        <v>0</v>
      </c>
      <c r="L17" s="194">
        <f t="shared" si="3"/>
        <v>0</v>
      </c>
      <c r="M17" s="450">
        <f>((M9*M7)/12)*11</f>
        <v>0</v>
      </c>
      <c r="N17" s="194">
        <f t="shared" si="3"/>
        <v>0</v>
      </c>
    </row>
  </sheetData>
  <mergeCells count="3">
    <mergeCell ref="A1:N1"/>
    <mergeCell ref="M2:N2"/>
    <mergeCell ref="A3:N3"/>
  </mergeCells>
  <printOptions horizontalCentered="1"/>
  <pageMargins left="0" right="0" top="0.31496062992125984" bottom="0" header="0" footer="0"/>
  <pageSetup paperSize="9" scale="72" orientation="landscape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zoomScale="80" zoomScaleNormal="80" zoomScaleSheetLayoutView="85" workbookViewId="0">
      <selection activeCell="A2" sqref="A2"/>
    </sheetView>
  </sheetViews>
  <sheetFormatPr defaultColWidth="8.85546875" defaultRowHeight="15" x14ac:dyDescent="0.25"/>
  <cols>
    <col min="1" max="1" width="50.42578125" style="457" customWidth="1"/>
    <col min="2" max="2" width="14.85546875" style="457" customWidth="1"/>
    <col min="3" max="3" width="17" style="457" customWidth="1"/>
    <col min="4" max="4" width="17.85546875" style="457" customWidth="1"/>
    <col min="5" max="5" width="11.7109375" style="457" customWidth="1"/>
    <col min="6" max="6" width="15.85546875" style="457" customWidth="1"/>
    <col min="7" max="7" width="12.140625" style="457" customWidth="1"/>
    <col min="8" max="8" width="17.7109375" style="457" customWidth="1"/>
    <col min="9" max="9" width="12.140625" style="457" customWidth="1"/>
    <col min="10" max="10" width="20" style="457" customWidth="1"/>
    <col min="11" max="11" width="12" style="457" customWidth="1"/>
    <col min="12" max="12" width="20.28515625" style="457" customWidth="1"/>
    <col min="13" max="13" width="11.7109375" style="457" customWidth="1"/>
    <col min="14" max="16384" width="8.85546875" style="457"/>
  </cols>
  <sheetData>
    <row r="1" spans="1:13" ht="18.75" x14ac:dyDescent="0.3">
      <c r="A1" s="648">
        <v>119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</row>
    <row r="2" spans="1:13" ht="33.75" customHeight="1" x14ac:dyDescent="0.25">
      <c r="K2" s="458"/>
      <c r="L2" s="649" t="s">
        <v>456</v>
      </c>
      <c r="M2" s="649"/>
    </row>
    <row r="3" spans="1:13" s="460" customFormat="1" ht="30.75" customHeight="1" x14ac:dyDescent="0.2">
      <c r="A3" s="459" t="s">
        <v>457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</row>
    <row r="4" spans="1:13" ht="21" customHeight="1" x14ac:dyDescent="0.3">
      <c r="I4" s="461"/>
      <c r="L4" s="650" t="s">
        <v>214</v>
      </c>
      <c r="M4" s="650"/>
    </row>
    <row r="5" spans="1:13" ht="38.25" customHeight="1" x14ac:dyDescent="0.25">
      <c r="A5" s="626" t="s">
        <v>215</v>
      </c>
      <c r="B5" s="629" t="s">
        <v>216</v>
      </c>
      <c r="C5" s="631" t="s">
        <v>217</v>
      </c>
      <c r="D5" s="631"/>
      <c r="E5" s="631"/>
      <c r="F5" s="626" t="s">
        <v>27</v>
      </c>
      <c r="G5" s="626" t="s">
        <v>218</v>
      </c>
      <c r="H5" s="626" t="s">
        <v>28</v>
      </c>
      <c r="I5" s="626" t="s">
        <v>218</v>
      </c>
      <c r="J5" s="626" t="s">
        <v>29</v>
      </c>
      <c r="K5" s="626" t="s">
        <v>218</v>
      </c>
      <c r="L5" s="626" t="s">
        <v>30</v>
      </c>
      <c r="M5" s="626" t="s">
        <v>218</v>
      </c>
    </row>
    <row r="6" spans="1:13" ht="37.5" x14ac:dyDescent="0.25">
      <c r="A6" s="626"/>
      <c r="B6" s="630"/>
      <c r="C6" s="321" t="s">
        <v>219</v>
      </c>
      <c r="D6" s="321" t="s">
        <v>220</v>
      </c>
      <c r="E6" s="321" t="s">
        <v>218</v>
      </c>
      <c r="F6" s="626"/>
      <c r="G6" s="626"/>
      <c r="H6" s="626"/>
      <c r="I6" s="626"/>
      <c r="J6" s="626"/>
      <c r="K6" s="626"/>
      <c r="L6" s="626"/>
      <c r="M6" s="626"/>
    </row>
    <row r="7" spans="1:13" ht="56.25" x14ac:dyDescent="0.25">
      <c r="A7" s="462" t="s">
        <v>458</v>
      </c>
      <c r="B7" s="463" t="s">
        <v>459</v>
      </c>
      <c r="C7" s="464"/>
      <c r="D7" s="464"/>
      <c r="E7" s="465">
        <f>IF(C7=0,0,D7/C7)</f>
        <v>0</v>
      </c>
      <c r="F7" s="466"/>
      <c r="G7" s="467">
        <f>IF(D7=0,0,F7/D7)</f>
        <v>0</v>
      </c>
      <c r="H7" s="466"/>
      <c r="I7" s="467">
        <f>IF(F7=0,0,H7/F7)</f>
        <v>0</v>
      </c>
      <c r="J7" s="466"/>
      <c r="K7" s="467">
        <f>IF(H7=0,0,J7/H7)</f>
        <v>0</v>
      </c>
      <c r="L7" s="466"/>
      <c r="M7" s="467">
        <f>IF(J7=0,0,L7/J7)</f>
        <v>0</v>
      </c>
    </row>
    <row r="8" spans="1:13" ht="24.95" customHeight="1" x14ac:dyDescent="0.25">
      <c r="A8" s="462" t="s">
        <v>460</v>
      </c>
      <c r="B8" s="463"/>
      <c r="C8" s="468">
        <f>IF(C7=0,0,C9/C7*100)</f>
        <v>0</v>
      </c>
      <c r="D8" s="468">
        <f>IF(D7=0,0,D9/D7*100)</f>
        <v>0</v>
      </c>
      <c r="E8" s="469" t="s">
        <v>11</v>
      </c>
      <c r="F8" s="468">
        <f>D8</f>
        <v>0</v>
      </c>
      <c r="G8" s="469" t="s">
        <v>11</v>
      </c>
      <c r="H8" s="468">
        <f>F8</f>
        <v>0</v>
      </c>
      <c r="I8" s="469" t="s">
        <v>11</v>
      </c>
      <c r="J8" s="468">
        <f>H8</f>
        <v>0</v>
      </c>
      <c r="K8" s="469" t="s">
        <v>11</v>
      </c>
      <c r="L8" s="468">
        <f>J8</f>
        <v>0</v>
      </c>
      <c r="M8" s="469" t="s">
        <v>11</v>
      </c>
    </row>
    <row r="9" spans="1:13" ht="39.950000000000003" customHeight="1" x14ac:dyDescent="0.25">
      <c r="A9" s="462" t="s">
        <v>365</v>
      </c>
      <c r="B9" s="463" t="s">
        <v>461</v>
      </c>
      <c r="C9" s="464"/>
      <c r="D9" s="464"/>
      <c r="E9" s="465">
        <f>IF(C9=0,0,D9/C9)</f>
        <v>0</v>
      </c>
      <c r="F9" s="470">
        <f>(F7*F8)/100</f>
        <v>0</v>
      </c>
      <c r="G9" s="467">
        <f t="shared" ref="G9:M9" si="0">IF(D9=0,0,F9/D9)</f>
        <v>0</v>
      </c>
      <c r="H9" s="470">
        <f>(H7*H8)/100</f>
        <v>0</v>
      </c>
      <c r="I9" s="467">
        <f t="shared" si="0"/>
        <v>0</v>
      </c>
      <c r="J9" s="470">
        <f>(J7*J8)/100</f>
        <v>0</v>
      </c>
      <c r="K9" s="467">
        <f t="shared" si="0"/>
        <v>0</v>
      </c>
      <c r="L9" s="470">
        <f>(L7*L8)/100</f>
        <v>0</v>
      </c>
      <c r="M9" s="467">
        <f t="shared" si="0"/>
        <v>0</v>
      </c>
    </row>
    <row r="10" spans="1:13" s="475" customFormat="1" ht="24.95" customHeight="1" x14ac:dyDescent="0.2">
      <c r="A10" s="471" t="s">
        <v>259</v>
      </c>
      <c r="B10" s="472"/>
      <c r="C10" s="473">
        <f>IF(C9=0,0,C16/C9)</f>
        <v>0</v>
      </c>
      <c r="D10" s="473">
        <f>IF(D9=0,0,D16/D9)</f>
        <v>0</v>
      </c>
      <c r="E10" s="469" t="s">
        <v>11</v>
      </c>
      <c r="F10" s="474">
        <f>AVERAGE(C10,D10)</f>
        <v>0</v>
      </c>
      <c r="G10" s="469" t="s">
        <v>11</v>
      </c>
      <c r="H10" s="474">
        <f>F10</f>
        <v>0</v>
      </c>
      <c r="I10" s="469" t="s">
        <v>11</v>
      </c>
      <c r="J10" s="474">
        <f>H10</f>
        <v>0</v>
      </c>
      <c r="K10" s="469" t="s">
        <v>11</v>
      </c>
      <c r="L10" s="474">
        <f>J10</f>
        <v>0</v>
      </c>
      <c r="M10" s="469" t="s">
        <v>11</v>
      </c>
    </row>
    <row r="11" spans="1:13" s="477" customFormat="1" ht="24.95" customHeight="1" x14ac:dyDescent="0.25">
      <c r="A11" s="476" t="s">
        <v>4</v>
      </c>
      <c r="B11" s="463"/>
      <c r="C11" s="474">
        <f>IF(C16=0,0,C17/C16)</f>
        <v>0</v>
      </c>
      <c r="D11" s="474">
        <f>IF(D16=0,0,D17/D16)</f>
        <v>0</v>
      </c>
      <c r="E11" s="469" t="s">
        <v>11</v>
      </c>
      <c r="F11" s="474">
        <f>IF(AVERAGE(C11,D11)&gt;1,1,AVERAGE(C11,D11))</f>
        <v>0</v>
      </c>
      <c r="G11" s="469" t="s">
        <v>11</v>
      </c>
      <c r="H11" s="474">
        <f>F11</f>
        <v>0</v>
      </c>
      <c r="I11" s="469" t="s">
        <v>11</v>
      </c>
      <c r="J11" s="474">
        <f>H11</f>
        <v>0</v>
      </c>
      <c r="K11" s="469" t="s">
        <v>11</v>
      </c>
      <c r="L11" s="474">
        <f>J11</f>
        <v>0</v>
      </c>
      <c r="M11" s="469" t="s">
        <v>11</v>
      </c>
    </row>
    <row r="12" spans="1:13" s="477" customFormat="1" ht="37.5" x14ac:dyDescent="0.25">
      <c r="A12" s="333" t="s">
        <v>5</v>
      </c>
      <c r="B12" s="463"/>
      <c r="C12" s="478" t="s">
        <v>11</v>
      </c>
      <c r="D12" s="478" t="s">
        <v>11</v>
      </c>
      <c r="E12" s="469" t="s">
        <v>11</v>
      </c>
      <c r="F12" s="479">
        <f>F9*F10*F11</f>
        <v>0</v>
      </c>
      <c r="G12" s="469" t="s">
        <v>11</v>
      </c>
      <c r="H12" s="479">
        <f>H9*H10*H11</f>
        <v>0</v>
      </c>
      <c r="I12" s="469" t="s">
        <v>11</v>
      </c>
      <c r="J12" s="479">
        <f>J9*J10*J11</f>
        <v>0</v>
      </c>
      <c r="K12" s="469" t="s">
        <v>11</v>
      </c>
      <c r="L12" s="479">
        <f>L9*L10*L11</f>
        <v>0</v>
      </c>
      <c r="M12" s="469" t="s">
        <v>11</v>
      </c>
    </row>
    <row r="13" spans="1:13" s="477" customFormat="1" ht="24.95" customHeight="1" x14ac:dyDescent="0.25">
      <c r="A13" s="333" t="s">
        <v>230</v>
      </c>
      <c r="B13" s="463"/>
      <c r="C13" s="478" t="s">
        <v>11</v>
      </c>
      <c r="D13" s="478" t="s">
        <v>11</v>
      </c>
      <c r="E13" s="469" t="s">
        <v>11</v>
      </c>
      <c r="F13" s="480">
        <f>F14+F15</f>
        <v>0</v>
      </c>
      <c r="G13" s="469" t="s">
        <v>11</v>
      </c>
      <c r="H13" s="480">
        <f>H14+H15</f>
        <v>0</v>
      </c>
      <c r="I13" s="469" t="s">
        <v>11</v>
      </c>
      <c r="J13" s="480">
        <f>J14+J15</f>
        <v>0</v>
      </c>
      <c r="K13" s="469" t="s">
        <v>11</v>
      </c>
      <c r="L13" s="480">
        <f>L14+L15</f>
        <v>0</v>
      </c>
      <c r="M13" s="469" t="s">
        <v>11</v>
      </c>
    </row>
    <row r="14" spans="1:13" s="477" customFormat="1" ht="24.95" customHeight="1" x14ac:dyDescent="0.25">
      <c r="A14" s="335" t="s">
        <v>231</v>
      </c>
      <c r="B14" s="463"/>
      <c r="C14" s="478" t="s">
        <v>11</v>
      </c>
      <c r="D14" s="478" t="s">
        <v>11</v>
      </c>
      <c r="E14" s="469" t="s">
        <v>11</v>
      </c>
      <c r="F14" s="480"/>
      <c r="G14" s="469" t="s">
        <v>11</v>
      </c>
      <c r="H14" s="480"/>
      <c r="I14" s="469" t="s">
        <v>11</v>
      </c>
      <c r="J14" s="480"/>
      <c r="K14" s="469" t="s">
        <v>11</v>
      </c>
      <c r="L14" s="480"/>
      <c r="M14" s="469" t="s">
        <v>11</v>
      </c>
    </row>
    <row r="15" spans="1:13" s="477" customFormat="1" ht="24.95" customHeight="1" x14ac:dyDescent="0.25">
      <c r="A15" s="335" t="s">
        <v>79</v>
      </c>
      <c r="B15" s="463"/>
      <c r="C15" s="478" t="s">
        <v>11</v>
      </c>
      <c r="D15" s="478" t="s">
        <v>11</v>
      </c>
      <c r="E15" s="469" t="s">
        <v>11</v>
      </c>
      <c r="F15" s="480"/>
      <c r="G15" s="469" t="s">
        <v>11</v>
      </c>
      <c r="H15" s="480"/>
      <c r="I15" s="469" t="s">
        <v>11</v>
      </c>
      <c r="J15" s="480"/>
      <c r="K15" s="469" t="s">
        <v>11</v>
      </c>
      <c r="L15" s="480"/>
      <c r="M15" s="469" t="s">
        <v>11</v>
      </c>
    </row>
    <row r="16" spans="1:13" s="475" customFormat="1" ht="31.5" customHeight="1" x14ac:dyDescent="0.2">
      <c r="A16" s="481" t="s">
        <v>462</v>
      </c>
      <c r="B16" s="472" t="s">
        <v>463</v>
      </c>
      <c r="C16" s="464"/>
      <c r="D16" s="464"/>
      <c r="E16" s="469" t="s">
        <v>11</v>
      </c>
      <c r="F16" s="469" t="s">
        <v>11</v>
      </c>
      <c r="G16" s="469" t="s">
        <v>11</v>
      </c>
      <c r="H16" s="469" t="s">
        <v>11</v>
      </c>
      <c r="I16" s="469" t="s">
        <v>11</v>
      </c>
      <c r="J16" s="469" t="s">
        <v>11</v>
      </c>
      <c r="K16" s="469" t="s">
        <v>11</v>
      </c>
      <c r="L16" s="469" t="s">
        <v>11</v>
      </c>
      <c r="M16" s="469" t="s">
        <v>11</v>
      </c>
    </row>
    <row r="17" spans="1:13" ht="30" customHeight="1" x14ac:dyDescent="0.25">
      <c r="A17" s="337" t="s">
        <v>234</v>
      </c>
      <c r="B17" s="482"/>
      <c r="C17" s="483"/>
      <c r="D17" s="483"/>
      <c r="E17" s="484">
        <f>IF(C17=0,0,D17/C17)</f>
        <v>0</v>
      </c>
      <c r="F17" s="483">
        <f>ROUND(F12+F13,0)</f>
        <v>0</v>
      </c>
      <c r="G17" s="485">
        <f>IF(D17=0,0,F17/D17)</f>
        <v>0</v>
      </c>
      <c r="H17" s="483">
        <f>ROUND(H12+H13,0)</f>
        <v>0</v>
      </c>
      <c r="I17" s="485">
        <f>IF(F17=0,0,H17/F17)</f>
        <v>0</v>
      </c>
      <c r="J17" s="483">
        <f>ROUND(J12+J13,0)</f>
        <v>0</v>
      </c>
      <c r="K17" s="485">
        <f>IF(H17=0,0,J17/H17)</f>
        <v>0</v>
      </c>
      <c r="L17" s="483">
        <f>ROUND(L12+L13,0)</f>
        <v>0</v>
      </c>
      <c r="M17" s="485">
        <f>IF(J17=0,0,L17/J17)</f>
        <v>0</v>
      </c>
    </row>
    <row r="18" spans="1:13" s="491" customFormat="1" ht="19.5" x14ac:dyDescent="0.25">
      <c r="A18" s="486"/>
      <c r="B18" s="487"/>
      <c r="C18" s="487"/>
      <c r="D18" s="488"/>
      <c r="E18" s="489"/>
      <c r="F18" s="488"/>
      <c r="G18" s="490"/>
      <c r="H18" s="488"/>
      <c r="I18" s="490"/>
      <c r="J18" s="488"/>
      <c r="K18" s="490"/>
      <c r="L18" s="488"/>
      <c r="M18" s="490"/>
    </row>
    <row r="19" spans="1:13" s="492" customFormat="1" ht="18.75" x14ac:dyDescent="0.3"/>
  </sheetData>
  <mergeCells count="14">
    <mergeCell ref="J5:J6"/>
    <mergeCell ref="K5:K6"/>
    <mergeCell ref="L5:L6"/>
    <mergeCell ref="M5:M6"/>
    <mergeCell ref="A1:M1"/>
    <mergeCell ref="L2:M2"/>
    <mergeCell ref="L4:M4"/>
    <mergeCell ref="A5:A6"/>
    <mergeCell ref="B5:B6"/>
    <mergeCell ref="C5:E5"/>
    <mergeCell ref="F5:F6"/>
    <mergeCell ref="G5:G6"/>
    <mergeCell ref="H5:H6"/>
    <mergeCell ref="I5:I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1" fitToHeight="0" orientation="landscape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zoomScale="80" zoomScaleNormal="80" zoomScaleSheetLayoutView="85" workbookViewId="0">
      <selection activeCell="A2" sqref="A2"/>
    </sheetView>
  </sheetViews>
  <sheetFormatPr defaultColWidth="8.85546875" defaultRowHeight="15" x14ac:dyDescent="0.25"/>
  <cols>
    <col min="1" max="1" width="55.7109375" style="457" customWidth="1"/>
    <col min="2" max="2" width="16.5703125" style="457" customWidth="1"/>
    <col min="3" max="3" width="17" style="457" customWidth="1"/>
    <col min="4" max="4" width="17.85546875" style="457" customWidth="1"/>
    <col min="5" max="5" width="11.7109375" style="457" customWidth="1"/>
    <col min="6" max="6" width="15.85546875" style="457" customWidth="1"/>
    <col min="7" max="7" width="12.140625" style="457" customWidth="1"/>
    <col min="8" max="8" width="17.7109375" style="457" customWidth="1"/>
    <col min="9" max="9" width="12.140625" style="457" customWidth="1"/>
    <col min="10" max="10" width="20" style="457" customWidth="1"/>
    <col min="11" max="11" width="12" style="457" customWidth="1"/>
    <col min="12" max="12" width="20.28515625" style="457" customWidth="1"/>
    <col min="13" max="13" width="11.7109375" style="457" customWidth="1"/>
    <col min="14" max="14" width="8.85546875" style="493"/>
    <col min="15" max="16384" width="8.85546875" style="457"/>
  </cols>
  <sheetData>
    <row r="1" spans="1:15" ht="18.75" x14ac:dyDescent="0.3">
      <c r="A1" s="651">
        <v>120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</row>
    <row r="2" spans="1:15" ht="39" customHeight="1" x14ac:dyDescent="0.25">
      <c r="A2" s="494"/>
      <c r="B2" s="494"/>
      <c r="C2" s="494"/>
      <c r="D2" s="494"/>
      <c r="E2" s="494"/>
      <c r="F2" s="494"/>
      <c r="G2" s="494"/>
      <c r="H2" s="494"/>
      <c r="I2" s="494"/>
      <c r="J2" s="494"/>
      <c r="K2" s="495"/>
      <c r="L2" s="652" t="s">
        <v>464</v>
      </c>
      <c r="M2" s="652"/>
    </row>
    <row r="3" spans="1:15" s="460" customFormat="1" ht="30.75" customHeight="1" x14ac:dyDescent="0.2">
      <c r="A3" s="496" t="s">
        <v>465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7"/>
    </row>
    <row r="4" spans="1:15" s="460" customFormat="1" ht="30" x14ac:dyDescent="0.3">
      <c r="A4" s="496"/>
      <c r="B4" s="496"/>
      <c r="C4" s="496"/>
      <c r="D4" s="496"/>
      <c r="E4" s="496"/>
      <c r="F4" s="496"/>
      <c r="G4" s="496"/>
      <c r="H4" s="496"/>
      <c r="I4" s="496"/>
      <c r="J4" s="496"/>
      <c r="K4" s="496"/>
      <c r="L4" s="650" t="s">
        <v>214</v>
      </c>
      <c r="M4" s="650"/>
      <c r="N4" s="497"/>
    </row>
    <row r="5" spans="1:15" ht="39.75" customHeight="1" x14ac:dyDescent="0.25">
      <c r="A5" s="626" t="s">
        <v>466</v>
      </c>
      <c r="B5" s="629" t="s">
        <v>216</v>
      </c>
      <c r="C5" s="631" t="s">
        <v>217</v>
      </c>
      <c r="D5" s="631"/>
      <c r="E5" s="631"/>
      <c r="F5" s="626" t="s">
        <v>27</v>
      </c>
      <c r="G5" s="626" t="s">
        <v>218</v>
      </c>
      <c r="H5" s="626" t="s">
        <v>28</v>
      </c>
      <c r="I5" s="626" t="s">
        <v>218</v>
      </c>
      <c r="J5" s="626" t="s">
        <v>29</v>
      </c>
      <c r="K5" s="626" t="s">
        <v>218</v>
      </c>
      <c r="L5" s="626" t="s">
        <v>30</v>
      </c>
      <c r="M5" s="626" t="s">
        <v>218</v>
      </c>
    </row>
    <row r="6" spans="1:15" ht="37.5" x14ac:dyDescent="0.25">
      <c r="A6" s="626"/>
      <c r="B6" s="630"/>
      <c r="C6" s="321" t="s">
        <v>219</v>
      </c>
      <c r="D6" s="321" t="s">
        <v>220</v>
      </c>
      <c r="E6" s="321" t="s">
        <v>218</v>
      </c>
      <c r="F6" s="626"/>
      <c r="G6" s="626"/>
      <c r="H6" s="626"/>
      <c r="I6" s="626"/>
      <c r="J6" s="626"/>
      <c r="K6" s="626"/>
      <c r="L6" s="626"/>
      <c r="M6" s="626"/>
    </row>
    <row r="7" spans="1:15" ht="39.950000000000003" customHeight="1" x14ac:dyDescent="0.25">
      <c r="A7" s="462" t="s">
        <v>467</v>
      </c>
      <c r="B7" s="463" t="s">
        <v>468</v>
      </c>
      <c r="C7" s="498"/>
      <c r="D7" s="498"/>
      <c r="E7" s="465">
        <f>IF(C7=0,0,D7/C7)</f>
        <v>0</v>
      </c>
      <c r="F7" s="498"/>
      <c r="G7" s="465">
        <f>IF(D7=0,0,F7/D7)</f>
        <v>0</v>
      </c>
      <c r="H7" s="499"/>
      <c r="I7" s="465">
        <f>IF(F7=0,0,H7/F7)</f>
        <v>0</v>
      </c>
      <c r="J7" s="499"/>
      <c r="K7" s="465">
        <f>IF(H7=0,0,J7/H7)</f>
        <v>0</v>
      </c>
      <c r="L7" s="499"/>
      <c r="M7" s="465">
        <f>IF(J7=0,0,L7/J7)</f>
        <v>0</v>
      </c>
      <c r="N7" s="500"/>
      <c r="O7" s="501"/>
    </row>
    <row r="8" spans="1:15" ht="24.95" customHeight="1" x14ac:dyDescent="0.25">
      <c r="A8" s="462" t="s">
        <v>460</v>
      </c>
      <c r="B8" s="463"/>
      <c r="C8" s="502">
        <f>IF(C7=0,0,C9/C7*100)</f>
        <v>0</v>
      </c>
      <c r="D8" s="502">
        <f>IF(D7=0,0,D9/D7*100)</f>
        <v>0</v>
      </c>
      <c r="E8" s="503" t="s">
        <v>11</v>
      </c>
      <c r="F8" s="502">
        <f>IF(F7=0,0,F9/F7*100)</f>
        <v>0</v>
      </c>
      <c r="G8" s="503" t="s">
        <v>11</v>
      </c>
      <c r="H8" s="502">
        <f>AVERAGE(D8,F8,C8)</f>
        <v>0</v>
      </c>
      <c r="I8" s="503" t="s">
        <v>11</v>
      </c>
      <c r="J8" s="502">
        <f>H8</f>
        <v>0</v>
      </c>
      <c r="K8" s="503" t="s">
        <v>11</v>
      </c>
      <c r="L8" s="502">
        <f>J8</f>
        <v>0</v>
      </c>
      <c r="M8" s="503" t="s">
        <v>11</v>
      </c>
      <c r="N8" s="504"/>
    </row>
    <row r="9" spans="1:15" ht="29.25" customHeight="1" x14ac:dyDescent="0.25">
      <c r="A9" s="462" t="s">
        <v>365</v>
      </c>
      <c r="B9" s="463" t="s">
        <v>469</v>
      </c>
      <c r="C9" s="498"/>
      <c r="D9" s="498"/>
      <c r="E9" s="465">
        <f>IF(C9=0,0,D9/C9)</f>
        <v>0</v>
      </c>
      <c r="F9" s="498"/>
      <c r="G9" s="465">
        <f>IF(D9=0,0,F9/D9)</f>
        <v>0</v>
      </c>
      <c r="H9" s="466">
        <f>H7*H8/100</f>
        <v>0</v>
      </c>
      <c r="I9" s="465">
        <f>IF(F9=0,0,H9/F9)</f>
        <v>0</v>
      </c>
      <c r="J9" s="466">
        <f>J7*J8/100</f>
        <v>0</v>
      </c>
      <c r="K9" s="465">
        <f>IF(H9=0,0,J9/H9)</f>
        <v>0</v>
      </c>
      <c r="L9" s="466">
        <f>L7*L8/100</f>
        <v>0</v>
      </c>
      <c r="M9" s="465">
        <f>IF(J9=0,0,L9/J9)</f>
        <v>0</v>
      </c>
      <c r="N9" s="504"/>
    </row>
    <row r="10" spans="1:15" s="477" customFormat="1" ht="24.95" customHeight="1" x14ac:dyDescent="0.25">
      <c r="A10" s="476" t="s">
        <v>4</v>
      </c>
      <c r="B10" s="463"/>
      <c r="C10" s="505">
        <f>IF(C16=0,0,C17/C16)</f>
        <v>0</v>
      </c>
      <c r="D10" s="505">
        <f>IF(D16=0,0,D17/D16)</f>
        <v>0</v>
      </c>
      <c r="E10" s="503" t="s">
        <v>11</v>
      </c>
      <c r="F10" s="505">
        <f>IF(AVERAGE(C10,D10)&gt;1,1,AVERAGE(C10,D10))</f>
        <v>0</v>
      </c>
      <c r="G10" s="503" t="s">
        <v>11</v>
      </c>
      <c r="H10" s="505">
        <f>F10</f>
        <v>0</v>
      </c>
      <c r="I10" s="503" t="s">
        <v>11</v>
      </c>
      <c r="J10" s="505">
        <f>H10</f>
        <v>0</v>
      </c>
      <c r="K10" s="503" t="s">
        <v>11</v>
      </c>
      <c r="L10" s="505">
        <f>J10</f>
        <v>0</v>
      </c>
      <c r="M10" s="503" t="s">
        <v>11</v>
      </c>
      <c r="N10" s="504"/>
    </row>
    <row r="11" spans="1:15" ht="39.950000000000003" customHeight="1" x14ac:dyDescent="0.25">
      <c r="A11" s="462" t="s">
        <v>470</v>
      </c>
      <c r="B11" s="463"/>
      <c r="C11" s="466">
        <f>C7*C8*C10</f>
        <v>0</v>
      </c>
      <c r="D11" s="466">
        <f>D7*D8*D10</f>
        <v>0</v>
      </c>
      <c r="E11" s="465">
        <f>IF(C11=0,0,D11/C11)</f>
        <v>0</v>
      </c>
      <c r="F11" s="466">
        <f>F7*F8*F10</f>
        <v>0</v>
      </c>
      <c r="G11" s="465">
        <f>IF(D11=0,0,F11/D11)</f>
        <v>0</v>
      </c>
      <c r="H11" s="466">
        <f>H7*H8*H10</f>
        <v>0</v>
      </c>
      <c r="I11" s="465">
        <f>IF(F11=0,0,H11/F11)</f>
        <v>0</v>
      </c>
      <c r="J11" s="466">
        <f>J7*J8*J10</f>
        <v>0</v>
      </c>
      <c r="K11" s="465">
        <f>IF(H11=0,0,J11/H11)</f>
        <v>0</v>
      </c>
      <c r="L11" s="466">
        <f>L7*L8*L10</f>
        <v>0</v>
      </c>
      <c r="M11" s="465">
        <f>IF(J11=0,0,L11/J11)</f>
        <v>0</v>
      </c>
      <c r="N11" s="504"/>
    </row>
    <row r="12" spans="1:15" ht="39.950000000000003" customHeight="1" x14ac:dyDescent="0.25">
      <c r="A12" s="462" t="s">
        <v>471</v>
      </c>
      <c r="B12" s="463"/>
      <c r="C12" s="503" t="s">
        <v>11</v>
      </c>
      <c r="D12" s="466">
        <f>IF(D11&gt;C17*1.1,C17*1.1,D11)</f>
        <v>0</v>
      </c>
      <c r="E12" s="503" t="s">
        <v>11</v>
      </c>
      <c r="F12" s="466">
        <f>IF(F11&gt;D16*1.1,D16*1.1,F11)</f>
        <v>0</v>
      </c>
      <c r="G12" s="465">
        <f>IF(D12=0,0,F12/D12)</f>
        <v>0</v>
      </c>
      <c r="H12" s="466">
        <f>IF(H11&gt;F12*1.1,F12*1.1,H11)</f>
        <v>0</v>
      </c>
      <c r="I12" s="465">
        <f>IF(F12=0,0,H12/F12)</f>
        <v>0</v>
      </c>
      <c r="J12" s="466">
        <f>IF(J11&gt;H12*1.1,H12*1.1,J11)</f>
        <v>0</v>
      </c>
      <c r="K12" s="465">
        <f>IF(H12=0,0,J12/H12)</f>
        <v>0</v>
      </c>
      <c r="L12" s="466">
        <f>IF(L11&gt;J12*1.1,J12*1.1,L11)</f>
        <v>0</v>
      </c>
      <c r="M12" s="465">
        <f>IF(J12=0,0,L12/J12)</f>
        <v>0</v>
      </c>
      <c r="N12" s="504"/>
    </row>
    <row r="13" spans="1:15" s="477" customFormat="1" ht="24.95" customHeight="1" x14ac:dyDescent="0.25">
      <c r="A13" s="476" t="s">
        <v>230</v>
      </c>
      <c r="B13" s="463"/>
      <c r="C13" s="503" t="s">
        <v>11</v>
      </c>
      <c r="D13" s="503" t="s">
        <v>11</v>
      </c>
      <c r="E13" s="503" t="s">
        <v>11</v>
      </c>
      <c r="F13" s="466">
        <f>F14+F15</f>
        <v>0</v>
      </c>
      <c r="G13" s="503" t="s">
        <v>11</v>
      </c>
      <c r="H13" s="466">
        <f>H14+H15</f>
        <v>0</v>
      </c>
      <c r="I13" s="503" t="s">
        <v>11</v>
      </c>
      <c r="J13" s="466">
        <f>J14+J15</f>
        <v>0</v>
      </c>
      <c r="K13" s="503" t="s">
        <v>11</v>
      </c>
      <c r="L13" s="506"/>
      <c r="M13" s="503" t="s">
        <v>11</v>
      </c>
      <c r="N13" s="504"/>
    </row>
    <row r="14" spans="1:15" s="477" customFormat="1" ht="24.95" customHeight="1" x14ac:dyDescent="0.25">
      <c r="A14" s="335" t="s">
        <v>231</v>
      </c>
      <c r="B14" s="463"/>
      <c r="C14" s="503" t="s">
        <v>11</v>
      </c>
      <c r="D14" s="503" t="s">
        <v>11</v>
      </c>
      <c r="E14" s="503"/>
      <c r="F14" s="507"/>
      <c r="G14" s="503"/>
      <c r="H14" s="506"/>
      <c r="I14" s="503"/>
      <c r="J14" s="506"/>
      <c r="K14" s="503"/>
      <c r="L14" s="506"/>
      <c r="M14" s="503"/>
      <c r="N14" s="504"/>
    </row>
    <row r="15" spans="1:15" s="477" customFormat="1" ht="24.95" customHeight="1" x14ac:dyDescent="0.25">
      <c r="A15" s="335" t="s">
        <v>79</v>
      </c>
      <c r="B15" s="463"/>
      <c r="C15" s="503" t="s">
        <v>11</v>
      </c>
      <c r="D15" s="503" t="s">
        <v>11</v>
      </c>
      <c r="E15" s="503"/>
      <c r="F15" s="507"/>
      <c r="G15" s="503"/>
      <c r="H15" s="506"/>
      <c r="I15" s="503"/>
      <c r="J15" s="506"/>
      <c r="K15" s="503"/>
      <c r="L15" s="506"/>
      <c r="M15" s="503"/>
      <c r="N15" s="504"/>
    </row>
    <row r="16" spans="1:15" s="475" customFormat="1" ht="30" customHeight="1" x14ac:dyDescent="0.2">
      <c r="A16" s="481" t="s">
        <v>462</v>
      </c>
      <c r="B16" s="472" t="s">
        <v>472</v>
      </c>
      <c r="C16" s="498"/>
      <c r="D16" s="498"/>
      <c r="E16" s="465">
        <f>IF(C16=0,0,D16/C16)</f>
        <v>0</v>
      </c>
      <c r="F16" s="503" t="s">
        <v>11</v>
      </c>
      <c r="G16" s="508" t="s">
        <v>11</v>
      </c>
      <c r="H16" s="466" t="s">
        <v>11</v>
      </c>
      <c r="I16" s="508" t="s">
        <v>11</v>
      </c>
      <c r="J16" s="466" t="s">
        <v>11</v>
      </c>
      <c r="K16" s="508" t="s">
        <v>11</v>
      </c>
      <c r="L16" s="466" t="s">
        <v>11</v>
      </c>
      <c r="M16" s="508" t="s">
        <v>11</v>
      </c>
      <c r="N16" s="504"/>
    </row>
    <row r="17" spans="1:14" s="477" customFormat="1" ht="30" customHeight="1" x14ac:dyDescent="0.25">
      <c r="A17" s="337" t="s">
        <v>234</v>
      </c>
      <c r="B17" s="509"/>
      <c r="C17" s="510"/>
      <c r="D17" s="510"/>
      <c r="E17" s="484">
        <f>IF(C17=0,0,D17/C17)</f>
        <v>0</v>
      </c>
      <c r="F17" s="483">
        <f>ROUND(F12+F13,0)</f>
        <v>0</v>
      </c>
      <c r="G17" s="484">
        <f>IF(D17=0,0,F17/D17)</f>
        <v>0</v>
      </c>
      <c r="H17" s="483">
        <f>ROUND(H12+H13,0)</f>
        <v>0</v>
      </c>
      <c r="I17" s="484">
        <f>IF(F17=0,0,H17/F17)</f>
        <v>0</v>
      </c>
      <c r="J17" s="483">
        <f>ROUND(J12+J13,0)</f>
        <v>0</v>
      </c>
      <c r="K17" s="484">
        <f>IF(H17=0,0,J17/H17)</f>
        <v>0</v>
      </c>
      <c r="L17" s="483">
        <f>ROUND(L12+L13,0)</f>
        <v>0</v>
      </c>
      <c r="M17" s="484">
        <f>IF(J17=0,0,L17/J17)</f>
        <v>0</v>
      </c>
      <c r="N17" s="500"/>
    </row>
    <row r="18" spans="1:14" s="491" customFormat="1" ht="19.5" x14ac:dyDescent="0.25">
      <c r="A18" s="486"/>
      <c r="B18" s="487"/>
      <c r="C18" s="487"/>
      <c r="D18" s="488"/>
      <c r="E18" s="489"/>
      <c r="F18" s="488"/>
      <c r="G18" s="490"/>
      <c r="H18" s="488"/>
      <c r="I18" s="490"/>
      <c r="J18" s="488"/>
      <c r="K18" s="490"/>
      <c r="L18" s="488"/>
      <c r="M18" s="490"/>
      <c r="N18" s="511"/>
    </row>
    <row r="19" spans="1:14" s="492" customFormat="1" ht="63.75" customHeight="1" x14ac:dyDescent="0.3">
      <c r="A19" s="653" t="s">
        <v>473</v>
      </c>
      <c r="B19" s="653"/>
      <c r="C19" s="653"/>
      <c r="D19" s="653"/>
      <c r="E19" s="653"/>
      <c r="F19" s="653"/>
      <c r="G19" s="653"/>
      <c r="H19" s="653"/>
      <c r="I19" s="653"/>
      <c r="J19" s="653"/>
      <c r="K19" s="653"/>
      <c r="L19" s="653"/>
      <c r="M19" s="653"/>
      <c r="N19" s="511"/>
    </row>
    <row r="23" spans="1:14" x14ac:dyDescent="0.25">
      <c r="B23" s="512"/>
      <c r="C23" s="512"/>
    </row>
    <row r="27" spans="1:14" x14ac:dyDescent="0.25">
      <c r="D27" s="457" t="s">
        <v>474</v>
      </c>
    </row>
  </sheetData>
  <mergeCells count="15">
    <mergeCell ref="A19:M19"/>
    <mergeCell ref="A1:M1"/>
    <mergeCell ref="L2:M2"/>
    <mergeCell ref="L4:M4"/>
    <mergeCell ref="A5:A6"/>
    <mergeCell ref="B5:B6"/>
    <mergeCell ref="C5:E5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.31496062992125984" right="0.31496062992125984" top="0.35433070866141736" bottom="0.35433070866141736" header="0" footer="0"/>
  <pageSetup paperSize="9" scale="59" fitToHeight="0" orientation="landscape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workbookViewId="0">
      <selection activeCell="A2" sqref="A2"/>
    </sheetView>
  </sheetViews>
  <sheetFormatPr defaultRowHeight="15.75" x14ac:dyDescent="0.2"/>
  <cols>
    <col min="1" max="1" width="52.5703125" style="267" customWidth="1"/>
    <col min="2" max="2" width="14.85546875" style="267" customWidth="1"/>
    <col min="3" max="3" width="14.7109375" style="267" customWidth="1"/>
    <col min="4" max="4" width="10.7109375" style="267" customWidth="1"/>
    <col min="5" max="5" width="14.5703125" style="300" customWidth="1"/>
    <col min="6" max="6" width="10.7109375" style="300" customWidth="1"/>
    <col min="7" max="7" width="13.28515625" style="266" customWidth="1"/>
    <col min="8" max="8" width="10.7109375" style="266" customWidth="1"/>
    <col min="9" max="9" width="14.85546875" style="282" customWidth="1"/>
    <col min="10" max="10" width="10.7109375" style="282" customWidth="1"/>
    <col min="11" max="11" width="15.85546875" style="282" customWidth="1"/>
    <col min="12" max="12" width="10.7109375" style="282" customWidth="1"/>
    <col min="13" max="13" width="15.5703125" style="282" customWidth="1"/>
    <col min="14" max="14" width="10.7109375" style="282" customWidth="1"/>
    <col min="15" max="16384" width="9.140625" style="282"/>
  </cols>
  <sheetData>
    <row r="1" spans="1:14" s="266" customFormat="1" x14ac:dyDescent="0.2">
      <c r="A1" s="620">
        <v>121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</row>
    <row r="2" spans="1:14" s="266" customFormat="1" ht="36" customHeight="1" x14ac:dyDescent="0.2">
      <c r="A2" s="267"/>
      <c r="B2" s="267"/>
      <c r="C2" s="267"/>
      <c r="D2" s="267"/>
      <c r="M2" s="654" t="s">
        <v>475</v>
      </c>
      <c r="N2" s="654"/>
    </row>
    <row r="3" spans="1:14" s="266" customFormat="1" ht="18.75" x14ac:dyDescent="0.2">
      <c r="A3" s="622" t="s">
        <v>476</v>
      </c>
      <c r="B3" s="622"/>
      <c r="C3" s="622"/>
      <c r="D3" s="622"/>
      <c r="E3" s="622"/>
      <c r="F3" s="622"/>
      <c r="G3" s="622"/>
      <c r="H3" s="622"/>
      <c r="I3" s="622"/>
      <c r="J3" s="622"/>
      <c r="K3" s="622"/>
      <c r="L3" s="622"/>
      <c r="M3" s="622"/>
      <c r="N3" s="622"/>
    </row>
    <row r="4" spans="1:14" s="266" customFormat="1" x14ac:dyDescent="0.2">
      <c r="A4" s="268"/>
      <c r="B4" s="268"/>
      <c r="C4" s="268"/>
      <c r="D4" s="268"/>
      <c r="E4" s="268"/>
      <c r="F4" s="268"/>
      <c r="N4" s="269" t="s">
        <v>0</v>
      </c>
    </row>
    <row r="5" spans="1:14" s="266" customFormat="1" ht="42.75" x14ac:dyDescent="0.2">
      <c r="A5" s="270" t="s">
        <v>1</v>
      </c>
      <c r="B5" s="271" t="s">
        <v>24</v>
      </c>
      <c r="C5" s="271" t="s">
        <v>25</v>
      </c>
      <c r="D5" s="271" t="s">
        <v>20</v>
      </c>
      <c r="E5" s="271" t="s">
        <v>26</v>
      </c>
      <c r="F5" s="271" t="s">
        <v>20</v>
      </c>
      <c r="G5" s="271" t="s">
        <v>27</v>
      </c>
      <c r="H5" s="271" t="s">
        <v>20</v>
      </c>
      <c r="I5" s="271" t="s">
        <v>28</v>
      </c>
      <c r="J5" s="271" t="s">
        <v>20</v>
      </c>
      <c r="K5" s="271" t="s">
        <v>29</v>
      </c>
      <c r="L5" s="271" t="s">
        <v>20</v>
      </c>
      <c r="M5" s="271" t="s">
        <v>30</v>
      </c>
      <c r="N5" s="271" t="s">
        <v>20</v>
      </c>
    </row>
    <row r="6" spans="1:14" s="266" customFormat="1" ht="45" x14ac:dyDescent="0.2">
      <c r="A6" s="301" t="s">
        <v>477</v>
      </c>
      <c r="B6" s="281"/>
      <c r="C6" s="281"/>
      <c r="D6" s="194">
        <f>IF(B6=0,0,C6/B6)</f>
        <v>0</v>
      </c>
      <c r="E6" s="281"/>
      <c r="F6" s="194">
        <f>IF(C6=0,0,E6/C6)</f>
        <v>0</v>
      </c>
      <c r="G6" s="281"/>
      <c r="H6" s="194">
        <f>IF(E6=0,0,G6/E6)</f>
        <v>0</v>
      </c>
      <c r="I6" s="281"/>
      <c r="J6" s="194">
        <f>IF(G6=0,0,I6/G6)</f>
        <v>0</v>
      </c>
      <c r="K6" s="281"/>
      <c r="L6" s="194">
        <f>IF(I6=0,0,K6/I6)</f>
        <v>0</v>
      </c>
      <c r="M6" s="281"/>
      <c r="N6" s="194">
        <f>IF(K6=0,0,M6/K6)</f>
        <v>0</v>
      </c>
    </row>
    <row r="7" spans="1:14" s="266" customFormat="1" x14ac:dyDescent="0.2">
      <c r="A7" s="310" t="s">
        <v>478</v>
      </c>
      <c r="B7" s="281"/>
      <c r="C7" s="281"/>
      <c r="D7" s="194">
        <f t="shared" ref="D7:D8" si="0">IF(B7=0,0,C7/B7)</f>
        <v>0</v>
      </c>
      <c r="E7" s="281"/>
      <c r="F7" s="194">
        <f t="shared" ref="F7:F8" si="1">IF(C7=0,0,E7/C7)</f>
        <v>0</v>
      </c>
      <c r="G7" s="281"/>
      <c r="H7" s="194">
        <f t="shared" ref="H7:H8" si="2">IF(E7=0,0,G7/E7)</f>
        <v>0</v>
      </c>
      <c r="I7" s="281"/>
      <c r="J7" s="194">
        <f t="shared" ref="J7:J8" si="3">IF(G7=0,0,I7/G7)</f>
        <v>0</v>
      </c>
      <c r="K7" s="281"/>
      <c r="L7" s="194">
        <f t="shared" ref="L7:L8" si="4">IF(I7=0,0,K7/I7)</f>
        <v>0</v>
      </c>
      <c r="M7" s="281"/>
      <c r="N7" s="194">
        <f t="shared" ref="N7:N8" si="5">IF(K7=0,0,M7/K7)</f>
        <v>0</v>
      </c>
    </row>
    <row r="8" spans="1:14" s="266" customFormat="1" ht="45" x14ac:dyDescent="0.2">
      <c r="A8" s="310" t="s">
        <v>479</v>
      </c>
      <c r="B8" s="281">
        <f>B6-B7</f>
        <v>0</v>
      </c>
      <c r="C8" s="281">
        <f>C6-C7</f>
        <v>0</v>
      </c>
      <c r="D8" s="194">
        <f t="shared" si="0"/>
        <v>0</v>
      </c>
      <c r="E8" s="281">
        <f>E6-E7</f>
        <v>0</v>
      </c>
      <c r="F8" s="194">
        <f t="shared" si="1"/>
        <v>0</v>
      </c>
      <c r="G8" s="281">
        <f>G6-G7</f>
        <v>0</v>
      </c>
      <c r="H8" s="194">
        <f t="shared" si="2"/>
        <v>0</v>
      </c>
      <c r="I8" s="281">
        <f>I6-I7</f>
        <v>0</v>
      </c>
      <c r="J8" s="194">
        <f t="shared" si="3"/>
        <v>0</v>
      </c>
      <c r="K8" s="281">
        <f>K6-K7</f>
        <v>0</v>
      </c>
      <c r="L8" s="194">
        <f t="shared" si="4"/>
        <v>0</v>
      </c>
      <c r="M8" s="281">
        <f>M6-M7</f>
        <v>0</v>
      </c>
      <c r="N8" s="194">
        <f t="shared" si="5"/>
        <v>0</v>
      </c>
    </row>
    <row r="9" spans="1:14" s="266" customFormat="1" ht="18" customHeight="1" x14ac:dyDescent="0.2">
      <c r="A9" s="301" t="s">
        <v>480</v>
      </c>
      <c r="B9" s="281"/>
      <c r="C9" s="281"/>
      <c r="D9" s="194">
        <f>IF(B9=0,0,C9/B9)</f>
        <v>0</v>
      </c>
      <c r="E9" s="281"/>
      <c r="F9" s="194">
        <f>IF(C9=0,0,E9/C9)</f>
        <v>0</v>
      </c>
      <c r="G9" s="281">
        <f>(G7*G12+G8)*G10</f>
        <v>0</v>
      </c>
      <c r="H9" s="194">
        <f>IF(E9=0,0,G9/E9)</f>
        <v>0</v>
      </c>
      <c r="I9" s="281">
        <f>I7*I10+I8*I11*I12</f>
        <v>0</v>
      </c>
      <c r="J9" s="194">
        <f>IF(G9=0,0,I9/G9)</f>
        <v>0</v>
      </c>
      <c r="K9" s="281">
        <f>K7*K10+K8*K11*K12</f>
        <v>0</v>
      </c>
      <c r="L9" s="194">
        <f>IF(I9=0,0,K9/I9)</f>
        <v>0</v>
      </c>
      <c r="M9" s="281">
        <f>M7*M10+M8*M11*M12</f>
        <v>0</v>
      </c>
      <c r="N9" s="194">
        <f>IF(K9=0,0,M9/K9)</f>
        <v>0</v>
      </c>
    </row>
    <row r="10" spans="1:14" s="266" customFormat="1" ht="30" x14ac:dyDescent="0.2">
      <c r="A10" s="513" t="s">
        <v>169</v>
      </c>
      <c r="B10" s="305">
        <f>IF(B6=0,0,B9/B6)</f>
        <v>0</v>
      </c>
      <c r="C10" s="305">
        <f>IF(C6=0,0,C9/C6)</f>
        <v>0</v>
      </c>
      <c r="D10" s="303" t="s">
        <v>11</v>
      </c>
      <c r="E10" s="305">
        <f>IF(E6=0,0,E9/E6)</f>
        <v>0</v>
      </c>
      <c r="F10" s="303" t="s">
        <v>11</v>
      </c>
      <c r="G10" s="305">
        <f>AVERAGE(B10,C10,E10)</f>
        <v>0</v>
      </c>
      <c r="H10" s="303" t="s">
        <v>11</v>
      </c>
      <c r="I10" s="305">
        <f>G10</f>
        <v>0</v>
      </c>
      <c r="J10" s="303" t="s">
        <v>11</v>
      </c>
      <c r="K10" s="305">
        <f>I10</f>
        <v>0</v>
      </c>
      <c r="L10" s="303" t="s">
        <v>11</v>
      </c>
      <c r="M10" s="305">
        <f>K10</f>
        <v>0</v>
      </c>
      <c r="N10" s="303" t="s">
        <v>11</v>
      </c>
    </row>
    <row r="11" spans="1:14" s="292" customFormat="1" x14ac:dyDescent="0.2">
      <c r="A11" s="306" t="s">
        <v>121</v>
      </c>
      <c r="B11" s="514">
        <f>IF(B20=0,0,B21/B20)</f>
        <v>0</v>
      </c>
      <c r="C11" s="514">
        <f>IF(C20=0,0,C21/C20)</f>
        <v>0</v>
      </c>
      <c r="D11" s="303" t="s">
        <v>11</v>
      </c>
      <c r="E11" s="514">
        <f>IF(E20=0,0,E21/E20)</f>
        <v>0</v>
      </c>
      <c r="F11" s="303" t="s">
        <v>11</v>
      </c>
      <c r="G11" s="17">
        <f>IF(AVERAGE(B11,C11,E11)&gt;1,1,AVERAGE(B11,C11,E11))</f>
        <v>0</v>
      </c>
      <c r="H11" s="303" t="s">
        <v>11</v>
      </c>
      <c r="I11" s="17">
        <f>G11</f>
        <v>0</v>
      </c>
      <c r="J11" s="303" t="s">
        <v>11</v>
      </c>
      <c r="K11" s="17">
        <f>I11</f>
        <v>0</v>
      </c>
      <c r="L11" s="303" t="s">
        <v>11</v>
      </c>
      <c r="M11" s="17">
        <f>K11</f>
        <v>0</v>
      </c>
      <c r="N11" s="303" t="s">
        <v>11</v>
      </c>
    </row>
    <row r="12" spans="1:14" s="292" customFormat="1" x14ac:dyDescent="0.2">
      <c r="A12" s="306" t="s">
        <v>481</v>
      </c>
      <c r="B12" s="303" t="s">
        <v>11</v>
      </c>
      <c r="C12" s="303" t="s">
        <v>11</v>
      </c>
      <c r="D12" s="303" t="s">
        <v>11</v>
      </c>
      <c r="E12" s="303" t="s">
        <v>11</v>
      </c>
      <c r="F12" s="303" t="s">
        <v>11</v>
      </c>
      <c r="G12" s="515">
        <v>3.5</v>
      </c>
      <c r="H12" s="194" t="s">
        <v>11</v>
      </c>
      <c r="I12" s="515">
        <v>3.5</v>
      </c>
      <c r="J12" s="194" t="s">
        <v>11</v>
      </c>
      <c r="K12" s="515">
        <v>3.5</v>
      </c>
      <c r="L12" s="194" t="s">
        <v>11</v>
      </c>
      <c r="M12" s="515">
        <v>3.5</v>
      </c>
      <c r="N12" s="194" t="s">
        <v>11</v>
      </c>
    </row>
    <row r="13" spans="1:14" s="292" customFormat="1" x14ac:dyDescent="0.2">
      <c r="A13" s="301" t="s">
        <v>5</v>
      </c>
      <c r="B13" s="303" t="s">
        <v>11</v>
      </c>
      <c r="C13" s="303" t="s">
        <v>11</v>
      </c>
      <c r="D13" s="303" t="s">
        <v>11</v>
      </c>
      <c r="E13" s="303" t="s">
        <v>11</v>
      </c>
      <c r="F13" s="303" t="s">
        <v>11</v>
      </c>
      <c r="G13" s="281">
        <f>G9*G11</f>
        <v>0</v>
      </c>
      <c r="H13" s="194" t="s">
        <v>11</v>
      </c>
      <c r="I13" s="281">
        <f>I9*I11</f>
        <v>0</v>
      </c>
      <c r="J13" s="194" t="s">
        <v>11</v>
      </c>
      <c r="K13" s="281">
        <f>K9*K11</f>
        <v>0</v>
      </c>
      <c r="L13" s="194" t="s">
        <v>11</v>
      </c>
      <c r="M13" s="281">
        <f>M9*M11</f>
        <v>0</v>
      </c>
      <c r="N13" s="194" t="s">
        <v>11</v>
      </c>
    </row>
    <row r="14" spans="1:14" s="266" customFormat="1" ht="28.5" x14ac:dyDescent="0.2">
      <c r="A14" s="308" t="s">
        <v>6</v>
      </c>
      <c r="B14" s="309" t="s">
        <v>11</v>
      </c>
      <c r="C14" s="309" t="s">
        <v>11</v>
      </c>
      <c r="D14" s="309" t="s">
        <v>11</v>
      </c>
      <c r="E14" s="309" t="s">
        <v>11</v>
      </c>
      <c r="F14" s="309" t="s">
        <v>11</v>
      </c>
      <c r="G14" s="273">
        <f>G15+G16+G17+G18+G19</f>
        <v>0</v>
      </c>
      <c r="H14" s="309" t="s">
        <v>11</v>
      </c>
      <c r="I14" s="273">
        <f>I15+I16+I17+I18+I19</f>
        <v>0</v>
      </c>
      <c r="J14" s="309" t="s">
        <v>11</v>
      </c>
      <c r="K14" s="273">
        <f>K15+K16+K17+K18+K19</f>
        <v>0</v>
      </c>
      <c r="L14" s="309" t="s">
        <v>11</v>
      </c>
      <c r="M14" s="273">
        <f>M15+M16+M17+M18+M19</f>
        <v>0</v>
      </c>
      <c r="N14" s="309" t="s">
        <v>11</v>
      </c>
    </row>
    <row r="15" spans="1:14" s="266" customFormat="1" x14ac:dyDescent="0.2">
      <c r="A15" s="310" t="s">
        <v>8</v>
      </c>
      <c r="B15" s="303" t="s">
        <v>11</v>
      </c>
      <c r="C15" s="303" t="s">
        <v>11</v>
      </c>
      <c r="D15" s="303" t="s">
        <v>11</v>
      </c>
      <c r="E15" s="303" t="s">
        <v>11</v>
      </c>
      <c r="F15" s="303" t="s">
        <v>11</v>
      </c>
      <c r="G15" s="281"/>
      <c r="H15" s="303" t="s">
        <v>11</v>
      </c>
      <c r="I15" s="281"/>
      <c r="J15" s="303" t="s">
        <v>11</v>
      </c>
      <c r="K15" s="281"/>
      <c r="L15" s="303" t="s">
        <v>11</v>
      </c>
      <c r="M15" s="281"/>
      <c r="N15" s="303" t="s">
        <v>11</v>
      </c>
    </row>
    <row r="16" spans="1:14" s="266" customFormat="1" ht="16.5" customHeight="1" x14ac:dyDescent="0.2">
      <c r="A16" s="310" t="s">
        <v>9</v>
      </c>
      <c r="B16" s="303" t="s">
        <v>11</v>
      </c>
      <c r="C16" s="303" t="s">
        <v>11</v>
      </c>
      <c r="D16" s="303" t="s">
        <v>11</v>
      </c>
      <c r="E16" s="303" t="s">
        <v>11</v>
      </c>
      <c r="F16" s="303" t="s">
        <v>11</v>
      </c>
      <c r="G16" s="281"/>
      <c r="H16" s="303" t="s">
        <v>11</v>
      </c>
      <c r="I16" s="281"/>
      <c r="J16" s="303" t="s">
        <v>11</v>
      </c>
      <c r="K16" s="281"/>
      <c r="L16" s="303" t="s">
        <v>11</v>
      </c>
      <c r="M16" s="281"/>
      <c r="N16" s="303" t="s">
        <v>11</v>
      </c>
    </row>
    <row r="17" spans="1:14" s="266" customFormat="1" x14ac:dyDescent="0.2">
      <c r="A17" s="310" t="s">
        <v>7</v>
      </c>
      <c r="B17" s="303" t="s">
        <v>11</v>
      </c>
      <c r="C17" s="303" t="s">
        <v>11</v>
      </c>
      <c r="D17" s="303" t="s">
        <v>11</v>
      </c>
      <c r="E17" s="303" t="s">
        <v>11</v>
      </c>
      <c r="F17" s="303" t="s">
        <v>11</v>
      </c>
      <c r="G17" s="281"/>
      <c r="H17" s="303" t="s">
        <v>11</v>
      </c>
      <c r="I17" s="281"/>
      <c r="J17" s="303" t="s">
        <v>11</v>
      </c>
      <c r="K17" s="281"/>
      <c r="L17" s="303" t="s">
        <v>11</v>
      </c>
      <c r="M17" s="281"/>
      <c r="N17" s="303" t="s">
        <v>11</v>
      </c>
    </row>
    <row r="18" spans="1:14" s="266" customFormat="1" x14ac:dyDescent="0.2">
      <c r="A18" s="310" t="s">
        <v>78</v>
      </c>
      <c r="B18" s="303" t="s">
        <v>11</v>
      </c>
      <c r="C18" s="303" t="s">
        <v>11</v>
      </c>
      <c r="D18" s="303" t="s">
        <v>11</v>
      </c>
      <c r="E18" s="303" t="s">
        <v>11</v>
      </c>
      <c r="F18" s="303" t="s">
        <v>11</v>
      </c>
      <c r="G18" s="281"/>
      <c r="H18" s="303" t="s">
        <v>11</v>
      </c>
      <c r="I18" s="281"/>
      <c r="J18" s="303" t="s">
        <v>11</v>
      </c>
      <c r="K18" s="281"/>
      <c r="L18" s="303" t="s">
        <v>11</v>
      </c>
      <c r="M18" s="281"/>
      <c r="N18" s="303" t="s">
        <v>11</v>
      </c>
    </row>
    <row r="19" spans="1:14" s="266" customFormat="1" ht="30" x14ac:dyDescent="0.2">
      <c r="A19" s="310" t="s">
        <v>21</v>
      </c>
      <c r="B19" s="303" t="s">
        <v>11</v>
      </c>
      <c r="C19" s="303" t="s">
        <v>11</v>
      </c>
      <c r="D19" s="303" t="s">
        <v>11</v>
      </c>
      <c r="E19" s="303" t="s">
        <v>11</v>
      </c>
      <c r="F19" s="303" t="s">
        <v>11</v>
      </c>
      <c r="G19" s="281"/>
      <c r="H19" s="303" t="s">
        <v>11</v>
      </c>
      <c r="I19" s="281"/>
      <c r="J19" s="303" t="s">
        <v>11</v>
      </c>
      <c r="K19" s="281"/>
      <c r="L19" s="303" t="s">
        <v>11</v>
      </c>
      <c r="M19" s="281"/>
      <c r="N19" s="303" t="s">
        <v>11</v>
      </c>
    </row>
    <row r="20" spans="1:14" s="266" customFormat="1" x14ac:dyDescent="0.2">
      <c r="A20" s="301" t="s">
        <v>19</v>
      </c>
      <c r="B20" s="281"/>
      <c r="C20" s="281"/>
      <c r="D20" s="194">
        <f>IF(B20=0,0,C20/B20)</f>
        <v>0</v>
      </c>
      <c r="E20" s="281"/>
      <c r="F20" s="194">
        <f>IF(C20=0,0,E20/C20)</f>
        <v>0</v>
      </c>
      <c r="G20" s="281" t="s">
        <v>11</v>
      </c>
      <c r="H20" s="194" t="s">
        <v>11</v>
      </c>
      <c r="I20" s="281" t="s">
        <v>11</v>
      </c>
      <c r="J20" s="194" t="s">
        <v>11</v>
      </c>
      <c r="K20" s="281" t="s">
        <v>11</v>
      </c>
      <c r="L20" s="194" t="s">
        <v>11</v>
      </c>
      <c r="M20" s="281" t="s">
        <v>11</v>
      </c>
      <c r="N20" s="194" t="s">
        <v>11</v>
      </c>
    </row>
    <row r="21" spans="1:14" s="516" customFormat="1" x14ac:dyDescent="0.2">
      <c r="A21" s="311" t="s">
        <v>18</v>
      </c>
      <c r="B21" s="312"/>
      <c r="C21" s="312"/>
      <c r="D21" s="213">
        <f>IF(B21=0,0,C21/B21)</f>
        <v>0</v>
      </c>
      <c r="E21" s="312"/>
      <c r="F21" s="213">
        <f>IF(C21=0,0,E21/C21)</f>
        <v>0</v>
      </c>
      <c r="G21" s="312">
        <f>ROUND(G13+G14,0)</f>
        <v>0</v>
      </c>
      <c r="H21" s="213">
        <f>IF(E21=0,0,G21/E21)</f>
        <v>0</v>
      </c>
      <c r="I21" s="312">
        <f>ROUND(I13+I14,0)</f>
        <v>0</v>
      </c>
      <c r="J21" s="213">
        <f>IF(G21=0,0,I21/G21)</f>
        <v>0</v>
      </c>
      <c r="K21" s="312">
        <f>ROUND(K13+K14,0)</f>
        <v>0</v>
      </c>
      <c r="L21" s="213">
        <f>IF(I21=0,0,K21/I21)</f>
        <v>0</v>
      </c>
      <c r="M21" s="312">
        <f>ROUND(M13+M14,0)</f>
        <v>0</v>
      </c>
      <c r="N21" s="213">
        <f>IF(K21=0,0,M21/K21)</f>
        <v>0</v>
      </c>
    </row>
    <row r="23" spans="1:14" x14ac:dyDescent="0.2">
      <c r="A23" s="517"/>
    </row>
  </sheetData>
  <mergeCells count="3">
    <mergeCell ref="A1:N1"/>
    <mergeCell ref="M2:N2"/>
    <mergeCell ref="A3:N3"/>
  </mergeCells>
  <printOptions horizontalCentered="1"/>
  <pageMargins left="0" right="0" top="0.31496062992125984" bottom="0" header="0" footer="0"/>
  <pageSetup paperSize="9" scale="67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zoomScaleNormal="100" zoomScaleSheetLayoutView="100" workbookViewId="0">
      <selection activeCell="F7" sqref="F7"/>
    </sheetView>
  </sheetViews>
  <sheetFormatPr defaultRowHeight="15.75" x14ac:dyDescent="0.2"/>
  <cols>
    <col min="1" max="1" width="44.42578125" style="36" customWidth="1"/>
    <col min="2" max="2" width="14.42578125" style="36" customWidth="1"/>
    <col min="3" max="3" width="14.5703125" style="54" customWidth="1"/>
    <col min="4" max="4" width="10.7109375" style="54" customWidth="1"/>
    <col min="5" max="5" width="14.42578125" style="35" customWidth="1"/>
    <col min="6" max="6" width="10.7109375" style="35" customWidth="1"/>
    <col min="7" max="7" width="13.28515625" style="55" customWidth="1"/>
    <col min="8" max="8" width="10.7109375" style="55" customWidth="1"/>
    <col min="9" max="9" width="14.85546875" style="55" customWidth="1"/>
    <col min="10" max="10" width="10.7109375" style="55" customWidth="1"/>
    <col min="11" max="11" width="15.85546875" style="55" customWidth="1"/>
    <col min="12" max="12" width="10.7109375" style="55" customWidth="1"/>
    <col min="13" max="16384" width="9.140625" style="55"/>
  </cols>
  <sheetData>
    <row r="1" spans="1:12" s="35" customFormat="1" x14ac:dyDescent="0.2">
      <c r="A1" s="605">
        <v>88</v>
      </c>
      <c r="B1" s="605"/>
      <c r="C1" s="605"/>
      <c r="D1" s="605"/>
      <c r="E1" s="605"/>
      <c r="F1" s="605"/>
      <c r="G1" s="605"/>
      <c r="H1" s="605"/>
      <c r="I1" s="605"/>
      <c r="J1" s="605"/>
      <c r="K1" s="605"/>
      <c r="L1" s="605"/>
    </row>
    <row r="2" spans="1:12" s="35" customFormat="1" ht="33" customHeight="1" x14ac:dyDescent="0.2">
      <c r="A2" s="36"/>
      <c r="B2" s="36"/>
      <c r="K2" s="607" t="s">
        <v>41</v>
      </c>
      <c r="L2" s="607"/>
    </row>
    <row r="3" spans="1:12" s="35" customFormat="1" ht="18.75" customHeight="1" x14ac:dyDescent="0.2">
      <c r="A3" s="606" t="s">
        <v>42</v>
      </c>
      <c r="B3" s="606"/>
      <c r="C3" s="606"/>
      <c r="D3" s="606"/>
      <c r="E3" s="606"/>
      <c r="F3" s="606"/>
      <c r="G3" s="606"/>
      <c r="H3" s="606"/>
      <c r="I3" s="606"/>
      <c r="J3" s="606"/>
      <c r="K3" s="606"/>
      <c r="L3" s="606"/>
    </row>
    <row r="4" spans="1:12" s="35" customFormat="1" x14ac:dyDescent="0.2">
      <c r="A4" s="28"/>
      <c r="B4" s="28"/>
      <c r="C4" s="28"/>
      <c r="D4" s="28"/>
      <c r="L4" s="29" t="s">
        <v>0</v>
      </c>
    </row>
    <row r="5" spans="1:12" s="35" customFormat="1" ht="42.75" x14ac:dyDescent="0.2">
      <c r="A5" s="30" t="s">
        <v>1</v>
      </c>
      <c r="B5" s="37" t="s">
        <v>25</v>
      </c>
      <c r="C5" s="37" t="s">
        <v>26</v>
      </c>
      <c r="D5" s="37" t="s">
        <v>20</v>
      </c>
      <c r="E5" s="37" t="s">
        <v>27</v>
      </c>
      <c r="F5" s="37" t="s">
        <v>20</v>
      </c>
      <c r="G5" s="37" t="s">
        <v>28</v>
      </c>
      <c r="H5" s="37" t="s">
        <v>20</v>
      </c>
      <c r="I5" s="37" t="s">
        <v>29</v>
      </c>
      <c r="J5" s="37" t="s">
        <v>20</v>
      </c>
      <c r="K5" s="37" t="s">
        <v>30</v>
      </c>
      <c r="L5" s="37" t="s">
        <v>20</v>
      </c>
    </row>
    <row r="6" spans="1:12" s="35" customFormat="1" ht="47.25" x14ac:dyDescent="0.2">
      <c r="A6" s="38" t="s">
        <v>43</v>
      </c>
      <c r="B6" s="39">
        <f>(B7+B8)/1000</f>
        <v>0</v>
      </c>
      <c r="C6" s="39">
        <f>(C7+C8)/1000</f>
        <v>0</v>
      </c>
      <c r="D6" s="40">
        <f>IF(B6=0,0,C6/B6)</f>
        <v>0</v>
      </c>
      <c r="E6" s="39">
        <f>(E7+E8)/1000</f>
        <v>0</v>
      </c>
      <c r="F6" s="40">
        <f>IF(C6=0,0,E6/C6)</f>
        <v>0</v>
      </c>
      <c r="G6" s="39">
        <f>(G7+G8)/1000</f>
        <v>0</v>
      </c>
      <c r="H6" s="40">
        <f>IF(E6=0,0,G6/E6)</f>
        <v>0</v>
      </c>
      <c r="I6" s="39">
        <f>(I7+I8)/1000</f>
        <v>0</v>
      </c>
      <c r="J6" s="40">
        <f>IF(G6=0,0,I6/G6)</f>
        <v>0</v>
      </c>
      <c r="K6" s="39">
        <f>(K7+K8)/1000</f>
        <v>0</v>
      </c>
      <c r="L6" s="40">
        <f>IF(I6=0,0,K6/I6)</f>
        <v>0</v>
      </c>
    </row>
    <row r="7" spans="1:12" s="35" customFormat="1" ht="31.5" x14ac:dyDescent="0.2">
      <c r="A7" s="41" t="s">
        <v>44</v>
      </c>
      <c r="B7" s="39"/>
      <c r="C7" s="39"/>
      <c r="D7" s="40">
        <f t="shared" ref="D7:D8" si="0">IF(B7=0,0,C7/B7)</f>
        <v>0</v>
      </c>
      <c r="E7" s="42">
        <f>C7*E$10</f>
        <v>0</v>
      </c>
      <c r="F7" s="40">
        <f t="shared" ref="F7:L8" si="1">IF(C7=0,0,E7/C7)</f>
        <v>0</v>
      </c>
      <c r="G7" s="42">
        <f>E7*G$10</f>
        <v>0</v>
      </c>
      <c r="H7" s="40">
        <f t="shared" si="1"/>
        <v>0</v>
      </c>
      <c r="I7" s="42">
        <f>G7*I$10</f>
        <v>0</v>
      </c>
      <c r="J7" s="40">
        <f t="shared" si="1"/>
        <v>0</v>
      </c>
      <c r="K7" s="42">
        <f>I7*K$10</f>
        <v>0</v>
      </c>
      <c r="L7" s="40">
        <f t="shared" si="1"/>
        <v>0</v>
      </c>
    </row>
    <row r="8" spans="1:12" s="35" customFormat="1" x14ac:dyDescent="0.2">
      <c r="A8" s="41" t="s">
        <v>45</v>
      </c>
      <c r="B8" s="39"/>
      <c r="C8" s="39"/>
      <c r="D8" s="40">
        <f t="shared" si="0"/>
        <v>0</v>
      </c>
      <c r="E8" s="42">
        <f>C8*E$10</f>
        <v>0</v>
      </c>
      <c r="F8" s="40">
        <f t="shared" si="1"/>
        <v>0</v>
      </c>
      <c r="G8" s="42">
        <f>E8*G$10</f>
        <v>0</v>
      </c>
      <c r="H8" s="40">
        <f t="shared" si="1"/>
        <v>0</v>
      </c>
      <c r="I8" s="42">
        <f>G8*I$10</f>
        <v>0</v>
      </c>
      <c r="J8" s="40">
        <f t="shared" si="1"/>
        <v>0</v>
      </c>
      <c r="K8" s="42">
        <f>I8*K$10</f>
        <v>0</v>
      </c>
      <c r="L8" s="40">
        <f t="shared" si="1"/>
        <v>0</v>
      </c>
    </row>
    <row r="9" spans="1:12" s="35" customFormat="1" ht="31.5" x14ac:dyDescent="0.2">
      <c r="A9" s="38" t="s">
        <v>46</v>
      </c>
      <c r="B9" s="43">
        <f>IF(B6=0,0,B11/B6)</f>
        <v>0</v>
      </c>
      <c r="C9" s="43">
        <f>IF(C6=0,0,C11/C6)</f>
        <v>0</v>
      </c>
      <c r="D9" s="43" t="s">
        <v>11</v>
      </c>
      <c r="E9" s="43">
        <f>AVERAGE(B9:C9)</f>
        <v>0</v>
      </c>
      <c r="F9" s="43" t="s">
        <v>11</v>
      </c>
      <c r="G9" s="44">
        <f>E9</f>
        <v>0</v>
      </c>
      <c r="H9" s="43" t="s">
        <v>11</v>
      </c>
      <c r="I9" s="44">
        <f>G9</f>
        <v>0</v>
      </c>
      <c r="J9" s="43" t="s">
        <v>11</v>
      </c>
      <c r="K9" s="44">
        <f>I9</f>
        <v>0</v>
      </c>
      <c r="L9" s="43" t="s">
        <v>11</v>
      </c>
    </row>
    <row r="10" spans="1:12" s="35" customFormat="1" ht="30" x14ac:dyDescent="0.2">
      <c r="A10" s="45" t="s">
        <v>47</v>
      </c>
      <c r="B10" s="46" t="s">
        <v>11</v>
      </c>
      <c r="C10" s="46" t="s">
        <v>11</v>
      </c>
      <c r="D10" s="46" t="s">
        <v>11</v>
      </c>
      <c r="E10" s="47"/>
      <c r="F10" s="46" t="s">
        <v>11</v>
      </c>
      <c r="G10" s="48"/>
      <c r="H10" s="46" t="s">
        <v>11</v>
      </c>
      <c r="I10" s="48"/>
      <c r="J10" s="46" t="s">
        <v>11</v>
      </c>
      <c r="K10" s="48"/>
      <c r="L10" s="46" t="s">
        <v>11</v>
      </c>
    </row>
    <row r="11" spans="1:12" s="35" customFormat="1" ht="31.5" x14ac:dyDescent="0.2">
      <c r="A11" s="38" t="s">
        <v>48</v>
      </c>
      <c r="B11" s="39">
        <f>(B12+B13)/1000</f>
        <v>0</v>
      </c>
      <c r="C11" s="39">
        <f>(C12+C13)/1000</f>
        <v>0</v>
      </c>
      <c r="D11" s="40">
        <f>IF(B11=0,0,C11/B11)</f>
        <v>0</v>
      </c>
      <c r="E11" s="39">
        <f>(E12+E13)/1000</f>
        <v>0</v>
      </c>
      <c r="F11" s="40">
        <f t="shared" ref="F11:L14" si="2">IF(C11=0,0,E11/C11)</f>
        <v>0</v>
      </c>
      <c r="G11" s="39">
        <f>(G12+G13)/1000</f>
        <v>0</v>
      </c>
      <c r="H11" s="40">
        <f t="shared" si="2"/>
        <v>0</v>
      </c>
      <c r="I11" s="39">
        <f>(I12+I13)/1000</f>
        <v>0</v>
      </c>
      <c r="J11" s="40">
        <f t="shared" si="2"/>
        <v>0</v>
      </c>
      <c r="K11" s="39">
        <f>(K12+K13)/1000</f>
        <v>0</v>
      </c>
      <c r="L11" s="40">
        <f t="shared" si="2"/>
        <v>0</v>
      </c>
    </row>
    <row r="12" spans="1:12" s="35" customFormat="1" ht="31.5" x14ac:dyDescent="0.2">
      <c r="A12" s="41" t="s">
        <v>44</v>
      </c>
      <c r="B12" s="39"/>
      <c r="C12" s="39"/>
      <c r="D12" s="40">
        <f t="shared" ref="D12:D13" si="3">IF(B12=0,0,C12/B12)</f>
        <v>0</v>
      </c>
      <c r="E12" s="42">
        <f>E7*E$9</f>
        <v>0</v>
      </c>
      <c r="F12" s="40">
        <f>IF(C12=0,0,E12/C12)</f>
        <v>0</v>
      </c>
      <c r="G12" s="42">
        <f>G7*G$9</f>
        <v>0</v>
      </c>
      <c r="H12" s="40">
        <f>IF(E12=0,0,G12/E12)</f>
        <v>0</v>
      </c>
      <c r="I12" s="42">
        <f>I7*I$9</f>
        <v>0</v>
      </c>
      <c r="J12" s="40">
        <f>IF(G12=0,0,I12/G12)</f>
        <v>0</v>
      </c>
      <c r="K12" s="42">
        <f>K7*K$9</f>
        <v>0</v>
      </c>
      <c r="L12" s="40">
        <f>IF(I12=0,0,K12/I12)</f>
        <v>0</v>
      </c>
    </row>
    <row r="13" spans="1:12" s="35" customFormat="1" x14ac:dyDescent="0.2">
      <c r="A13" s="41" t="s">
        <v>45</v>
      </c>
      <c r="B13" s="39"/>
      <c r="C13" s="39"/>
      <c r="D13" s="40">
        <f t="shared" si="3"/>
        <v>0</v>
      </c>
      <c r="E13" s="42">
        <f>E8*E$9</f>
        <v>0</v>
      </c>
      <c r="F13" s="40">
        <f t="shared" ref="F13:L13" si="4">IF(C13=0,0,E13/C13)</f>
        <v>0</v>
      </c>
      <c r="G13" s="42">
        <f>G8*G$9</f>
        <v>0</v>
      </c>
      <c r="H13" s="40">
        <f t="shared" si="4"/>
        <v>0</v>
      </c>
      <c r="I13" s="42">
        <f>I8*I$9</f>
        <v>0</v>
      </c>
      <c r="J13" s="40">
        <f t="shared" si="4"/>
        <v>0</v>
      </c>
      <c r="K13" s="42">
        <f>K8*K$9</f>
        <v>0</v>
      </c>
      <c r="L13" s="40">
        <f t="shared" si="4"/>
        <v>0</v>
      </c>
    </row>
    <row r="14" spans="1:12" s="35" customFormat="1" ht="78.75" x14ac:dyDescent="0.2">
      <c r="A14" s="38" t="s">
        <v>49</v>
      </c>
      <c r="B14" s="39">
        <f>'182 1 01 02080'!B18</f>
        <v>0</v>
      </c>
      <c r="C14" s="39">
        <f>'182 1 01 02080'!C18</f>
        <v>0</v>
      </c>
      <c r="D14" s="40">
        <f>IF(B14=0,0,C14/B14)</f>
        <v>0</v>
      </c>
      <c r="E14" s="39">
        <f>'182 1 01 02080'!E18</f>
        <v>0</v>
      </c>
      <c r="F14" s="40">
        <f t="shared" si="2"/>
        <v>0</v>
      </c>
      <c r="G14" s="39">
        <f>'182 1 01 02080'!G18</f>
        <v>0</v>
      </c>
      <c r="H14" s="40">
        <f t="shared" si="2"/>
        <v>0</v>
      </c>
      <c r="I14" s="39">
        <f>'182 1 01 02080'!I18</f>
        <v>0</v>
      </c>
      <c r="J14" s="40">
        <f t="shared" si="2"/>
        <v>0</v>
      </c>
      <c r="K14" s="39">
        <f>'182 1 01 02080'!K18</f>
        <v>0</v>
      </c>
      <c r="L14" s="40">
        <f t="shared" si="2"/>
        <v>0</v>
      </c>
    </row>
    <row r="15" spans="1:12" s="35" customFormat="1" ht="31.5" x14ac:dyDescent="0.2">
      <c r="A15" s="38" t="s">
        <v>6</v>
      </c>
      <c r="B15" s="44" t="s">
        <v>11</v>
      </c>
      <c r="C15" s="44" t="s">
        <v>11</v>
      </c>
      <c r="D15" s="44" t="s">
        <v>11</v>
      </c>
      <c r="E15" s="42">
        <f>E16+E17+E18+E21+E19+E20</f>
        <v>0</v>
      </c>
      <c r="F15" s="44" t="s">
        <v>11</v>
      </c>
      <c r="G15" s="42">
        <f>G16+G17+G18+G21+G19+G20</f>
        <v>0</v>
      </c>
      <c r="H15" s="44" t="s">
        <v>11</v>
      </c>
      <c r="I15" s="42">
        <f>I16+I17+I18+I21+I19+I20</f>
        <v>0</v>
      </c>
      <c r="J15" s="44" t="s">
        <v>11</v>
      </c>
      <c r="K15" s="42">
        <f>K16+K17+K18+K21+K19+K20</f>
        <v>0</v>
      </c>
      <c r="L15" s="44" t="s">
        <v>11</v>
      </c>
    </row>
    <row r="16" spans="1:12" s="35" customFormat="1" x14ac:dyDescent="0.2">
      <c r="A16" s="41" t="s">
        <v>50</v>
      </c>
      <c r="B16" s="44" t="s">
        <v>11</v>
      </c>
      <c r="C16" s="44" t="s">
        <v>11</v>
      </c>
      <c r="D16" s="44" t="s">
        <v>11</v>
      </c>
      <c r="E16" s="42"/>
      <c r="F16" s="44" t="s">
        <v>11</v>
      </c>
      <c r="G16" s="42"/>
      <c r="H16" s="44" t="s">
        <v>11</v>
      </c>
      <c r="I16" s="42"/>
      <c r="J16" s="44" t="s">
        <v>11</v>
      </c>
      <c r="K16" s="42"/>
      <c r="L16" s="44" t="s">
        <v>11</v>
      </c>
    </row>
    <row r="17" spans="1:12" s="35" customFormat="1" x14ac:dyDescent="0.2">
      <c r="A17" s="41" t="s">
        <v>51</v>
      </c>
      <c r="B17" s="44" t="s">
        <v>11</v>
      </c>
      <c r="C17" s="44" t="s">
        <v>11</v>
      </c>
      <c r="D17" s="44" t="s">
        <v>11</v>
      </c>
      <c r="E17" s="42"/>
      <c r="F17" s="44" t="s">
        <v>11</v>
      </c>
      <c r="G17" s="42"/>
      <c r="H17" s="44" t="s">
        <v>11</v>
      </c>
      <c r="I17" s="42"/>
      <c r="J17" s="44" t="s">
        <v>11</v>
      </c>
      <c r="K17" s="42"/>
      <c r="L17" s="44" t="s">
        <v>11</v>
      </c>
    </row>
    <row r="18" spans="1:12" s="35" customFormat="1" x14ac:dyDescent="0.2">
      <c r="A18" s="41" t="s">
        <v>52</v>
      </c>
      <c r="B18" s="44" t="s">
        <v>11</v>
      </c>
      <c r="C18" s="44" t="s">
        <v>11</v>
      </c>
      <c r="D18" s="44" t="s">
        <v>11</v>
      </c>
      <c r="E18" s="42"/>
      <c r="F18" s="44" t="s">
        <v>11</v>
      </c>
      <c r="G18" s="42"/>
      <c r="H18" s="44" t="s">
        <v>11</v>
      </c>
      <c r="I18" s="42"/>
      <c r="J18" s="44" t="s">
        <v>11</v>
      </c>
      <c r="K18" s="42"/>
      <c r="L18" s="44" t="s">
        <v>11</v>
      </c>
    </row>
    <row r="19" spans="1:12" s="35" customFormat="1" ht="31.5" x14ac:dyDescent="0.2">
      <c r="A19" s="41" t="s">
        <v>53</v>
      </c>
      <c r="B19" s="44" t="s">
        <v>11</v>
      </c>
      <c r="C19" s="44" t="s">
        <v>11</v>
      </c>
      <c r="D19" s="44" t="s">
        <v>11</v>
      </c>
      <c r="E19" s="42"/>
      <c r="F19" s="44" t="s">
        <v>11</v>
      </c>
      <c r="G19" s="42"/>
      <c r="H19" s="44" t="s">
        <v>11</v>
      </c>
      <c r="I19" s="42"/>
      <c r="J19" s="44" t="s">
        <v>11</v>
      </c>
      <c r="K19" s="42"/>
      <c r="L19" s="44" t="s">
        <v>11</v>
      </c>
    </row>
    <row r="20" spans="1:12" s="35" customFormat="1" ht="31.5" x14ac:dyDescent="0.2">
      <c r="A20" s="41" t="s">
        <v>54</v>
      </c>
      <c r="B20" s="44" t="s">
        <v>11</v>
      </c>
      <c r="C20" s="44" t="s">
        <v>11</v>
      </c>
      <c r="D20" s="44" t="s">
        <v>11</v>
      </c>
      <c r="E20" s="42"/>
      <c r="F20" s="44" t="s">
        <v>11</v>
      </c>
      <c r="G20" s="42"/>
      <c r="H20" s="44" t="s">
        <v>11</v>
      </c>
      <c r="I20" s="42"/>
      <c r="J20" s="44" t="s">
        <v>11</v>
      </c>
      <c r="K20" s="42"/>
      <c r="L20" s="44" t="s">
        <v>11</v>
      </c>
    </row>
    <row r="21" spans="1:12" s="35" customFormat="1" x14ac:dyDescent="0.2">
      <c r="A21" s="41" t="s">
        <v>23</v>
      </c>
      <c r="B21" s="44" t="s">
        <v>11</v>
      </c>
      <c r="C21" s="44" t="s">
        <v>11</v>
      </c>
      <c r="D21" s="44" t="s">
        <v>11</v>
      </c>
      <c r="E21" s="42"/>
      <c r="F21" s="44" t="s">
        <v>11</v>
      </c>
      <c r="G21" s="42"/>
      <c r="H21" s="44" t="s">
        <v>11</v>
      </c>
      <c r="I21" s="42"/>
      <c r="J21" s="44" t="s">
        <v>11</v>
      </c>
      <c r="K21" s="42"/>
      <c r="L21" s="44" t="s">
        <v>11</v>
      </c>
    </row>
    <row r="22" spans="1:12" s="53" customFormat="1" ht="24" customHeight="1" x14ac:dyDescent="0.2">
      <c r="A22" s="49" t="s">
        <v>18</v>
      </c>
      <c r="B22" s="50"/>
      <c r="C22" s="50"/>
      <c r="D22" s="51">
        <f>IF(B22=0,0,C22/B22)</f>
        <v>0</v>
      </c>
      <c r="E22" s="52">
        <f>ROUND(E11+E15-E14,0)</f>
        <v>0</v>
      </c>
      <c r="F22" s="51">
        <f>IF(D22=0,0,E22/D22)</f>
        <v>0</v>
      </c>
      <c r="G22" s="52">
        <f>ROUND(G11+G15-G14,0)</f>
        <v>0</v>
      </c>
      <c r="H22" s="51">
        <f>IF(F22=0,0,G22/F22)</f>
        <v>0</v>
      </c>
      <c r="I22" s="52">
        <f>ROUND(I11+I15-I14,0)</f>
        <v>0</v>
      </c>
      <c r="J22" s="51">
        <f>IF(H22=0,0,I22/H22)</f>
        <v>0</v>
      </c>
      <c r="K22" s="52">
        <f>ROUND(K11+K15-K14,0)</f>
        <v>0</v>
      </c>
      <c r="L22" s="51">
        <f>IF(J22=0,0,K22/J22)</f>
        <v>0</v>
      </c>
    </row>
  </sheetData>
  <mergeCells count="3">
    <mergeCell ref="A1:L1"/>
    <mergeCell ref="K2:L2"/>
    <mergeCell ref="A3:L3"/>
  </mergeCells>
  <printOptions horizontalCentered="1"/>
  <pageMargins left="0" right="0" top="0.39370078740157483" bottom="0.19685039370078741" header="0.31496062992125984" footer="0.31496062992125984"/>
  <pageSetup paperSize="9" scale="79" orientation="landscape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workbookViewId="0">
      <selection activeCell="A2" sqref="A2"/>
    </sheetView>
  </sheetViews>
  <sheetFormatPr defaultRowHeight="15.75" x14ac:dyDescent="0.2"/>
  <cols>
    <col min="1" max="1" width="47.140625" style="267" customWidth="1"/>
    <col min="2" max="2" width="14.85546875" style="267" customWidth="1"/>
    <col min="3" max="3" width="14.7109375" style="267" customWidth="1"/>
    <col min="4" max="4" width="10.7109375" style="267" customWidth="1"/>
    <col min="5" max="5" width="14.5703125" style="300" customWidth="1"/>
    <col min="6" max="6" width="10.7109375" style="300" customWidth="1"/>
    <col min="7" max="7" width="13.28515625" style="266" customWidth="1"/>
    <col min="8" max="8" width="10.7109375" style="266" customWidth="1"/>
    <col min="9" max="9" width="14.85546875" style="282" customWidth="1"/>
    <col min="10" max="10" width="10.7109375" style="282" customWidth="1"/>
    <col min="11" max="11" width="15.85546875" style="282" customWidth="1"/>
    <col min="12" max="12" width="10.7109375" style="282" customWidth="1"/>
    <col min="13" max="13" width="15.5703125" style="282" customWidth="1"/>
    <col min="14" max="14" width="10.7109375" style="282" customWidth="1"/>
    <col min="15" max="16384" width="9.140625" style="282"/>
  </cols>
  <sheetData>
    <row r="1" spans="1:14" s="266" customFormat="1" x14ac:dyDescent="0.2">
      <c r="A1" s="620">
        <v>122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</row>
    <row r="2" spans="1:14" s="266" customFormat="1" ht="36" customHeight="1" x14ac:dyDescent="0.2">
      <c r="A2" s="267"/>
      <c r="B2" s="267"/>
      <c r="C2" s="267"/>
      <c r="D2" s="267"/>
      <c r="M2" s="654" t="s">
        <v>482</v>
      </c>
      <c r="N2" s="654"/>
    </row>
    <row r="3" spans="1:14" s="266" customFormat="1" ht="18.75" x14ac:dyDescent="0.2">
      <c r="A3" s="622" t="s">
        <v>483</v>
      </c>
      <c r="B3" s="622"/>
      <c r="C3" s="622"/>
      <c r="D3" s="622"/>
      <c r="E3" s="622"/>
      <c r="F3" s="622"/>
      <c r="G3" s="622"/>
      <c r="H3" s="622"/>
      <c r="I3" s="622"/>
      <c r="J3" s="622"/>
      <c r="K3" s="622"/>
      <c r="L3" s="622"/>
      <c r="M3" s="622"/>
      <c r="N3" s="622"/>
    </row>
    <row r="4" spans="1:14" s="266" customFormat="1" x14ac:dyDescent="0.2">
      <c r="A4" s="268"/>
      <c r="B4" s="268"/>
      <c r="C4" s="268"/>
      <c r="D4" s="268"/>
      <c r="E4" s="268"/>
      <c r="F4" s="268"/>
      <c r="N4" s="269" t="s">
        <v>0</v>
      </c>
    </row>
    <row r="5" spans="1:14" s="266" customFormat="1" ht="42.75" x14ac:dyDescent="0.2">
      <c r="A5" s="270" t="s">
        <v>1</v>
      </c>
      <c r="B5" s="271" t="s">
        <v>24</v>
      </c>
      <c r="C5" s="271" t="s">
        <v>25</v>
      </c>
      <c r="D5" s="271" t="s">
        <v>20</v>
      </c>
      <c r="E5" s="271" t="s">
        <v>26</v>
      </c>
      <c r="F5" s="271" t="s">
        <v>20</v>
      </c>
      <c r="G5" s="271" t="s">
        <v>27</v>
      </c>
      <c r="H5" s="271" t="s">
        <v>20</v>
      </c>
      <c r="I5" s="271" t="s">
        <v>28</v>
      </c>
      <c r="J5" s="271" t="s">
        <v>20</v>
      </c>
      <c r="K5" s="271" t="s">
        <v>29</v>
      </c>
      <c r="L5" s="271" t="s">
        <v>20</v>
      </c>
      <c r="M5" s="271" t="s">
        <v>30</v>
      </c>
      <c r="N5" s="271" t="s">
        <v>20</v>
      </c>
    </row>
    <row r="6" spans="1:14" s="266" customFormat="1" x14ac:dyDescent="0.2">
      <c r="A6" s="301" t="s">
        <v>484</v>
      </c>
      <c r="B6" s="302">
        <f>B7+B8</f>
        <v>0</v>
      </c>
      <c r="C6" s="302">
        <f>C7+C8</f>
        <v>0</v>
      </c>
      <c r="D6" s="194">
        <f>IF(B6=0,0,C6/B6)</f>
        <v>0</v>
      </c>
      <c r="E6" s="302">
        <f>E7+E8</f>
        <v>0</v>
      </c>
      <c r="F6" s="194">
        <f>IF(C6=0,0,E6/C6)</f>
        <v>0</v>
      </c>
      <c r="G6" s="302">
        <f>G7+G8</f>
        <v>0</v>
      </c>
      <c r="H6" s="194">
        <f>IF(E6=0,0,G6/E6)</f>
        <v>0</v>
      </c>
      <c r="I6" s="302">
        <f>I7+I8</f>
        <v>0</v>
      </c>
      <c r="J6" s="194">
        <f>IF(G6=0,0,I6/G6)</f>
        <v>0</v>
      </c>
      <c r="K6" s="302">
        <f>K7+K8</f>
        <v>0</v>
      </c>
      <c r="L6" s="194">
        <f>IF(I6=0,0,K6/I6)</f>
        <v>0</v>
      </c>
      <c r="M6" s="302">
        <f>M7+M8</f>
        <v>0</v>
      </c>
      <c r="N6" s="194">
        <f>IF(K6=0,0,M6/K6)</f>
        <v>0</v>
      </c>
    </row>
    <row r="7" spans="1:14" s="266" customFormat="1" x14ac:dyDescent="0.2">
      <c r="A7" s="310" t="s">
        <v>485</v>
      </c>
      <c r="B7" s="302"/>
      <c r="C7" s="302"/>
      <c r="D7" s="194">
        <f t="shared" ref="D7:D8" si="0">IF(B7=0,0,C7/B7)</f>
        <v>0</v>
      </c>
      <c r="E7" s="302"/>
      <c r="F7" s="194">
        <f t="shared" ref="F7:F8" si="1">IF(C7=0,0,E7/C7)</f>
        <v>0</v>
      </c>
      <c r="G7" s="303"/>
      <c r="H7" s="194">
        <f t="shared" ref="H7:H8" si="2">IF(E7=0,0,G7/E7)</f>
        <v>0</v>
      </c>
      <c r="I7" s="303"/>
      <c r="J7" s="194">
        <f t="shared" ref="J7:J8" si="3">IF(G7=0,0,I7/G7)</f>
        <v>0</v>
      </c>
      <c r="K7" s="303"/>
      <c r="L7" s="194">
        <f t="shared" ref="L7:L8" si="4">IF(I7=0,0,K7/I7)</f>
        <v>0</v>
      </c>
      <c r="M7" s="303"/>
      <c r="N7" s="194">
        <f t="shared" ref="N7:N8" si="5">IF(K7=0,0,M7/K7)</f>
        <v>0</v>
      </c>
    </row>
    <row r="8" spans="1:14" s="266" customFormat="1" ht="30" x14ac:dyDescent="0.2">
      <c r="A8" s="310" t="s">
        <v>486</v>
      </c>
      <c r="B8" s="302"/>
      <c r="C8" s="302"/>
      <c r="D8" s="194">
        <f t="shared" si="0"/>
        <v>0</v>
      </c>
      <c r="E8" s="302"/>
      <c r="F8" s="194">
        <f t="shared" si="1"/>
        <v>0</v>
      </c>
      <c r="G8" s="303"/>
      <c r="H8" s="194">
        <f t="shared" si="2"/>
        <v>0</v>
      </c>
      <c r="I8" s="303"/>
      <c r="J8" s="194">
        <f t="shared" si="3"/>
        <v>0</v>
      </c>
      <c r="K8" s="303"/>
      <c r="L8" s="194">
        <f t="shared" si="4"/>
        <v>0</v>
      </c>
      <c r="M8" s="303"/>
      <c r="N8" s="194">
        <f t="shared" si="5"/>
        <v>0</v>
      </c>
    </row>
    <row r="9" spans="1:14" s="266" customFormat="1" ht="30" x14ac:dyDescent="0.2">
      <c r="A9" s="301" t="s">
        <v>487</v>
      </c>
      <c r="B9" s="302">
        <f>B10+B11</f>
        <v>0</v>
      </c>
      <c r="C9" s="302">
        <f>C10+C11</f>
        <v>0</v>
      </c>
      <c r="D9" s="194">
        <f>IF(B9=0,0,C9/B9)</f>
        <v>0</v>
      </c>
      <c r="E9" s="302">
        <f>E10+E11</f>
        <v>0</v>
      </c>
      <c r="F9" s="194">
        <f>IF(C9=0,0,E9/C9)</f>
        <v>0</v>
      </c>
      <c r="G9" s="303">
        <f>G6*G12/1000</f>
        <v>0</v>
      </c>
      <c r="H9" s="194">
        <f>IF(E9=0,0,G9/E9)</f>
        <v>0</v>
      </c>
      <c r="I9" s="303">
        <f>I6*I12/1000</f>
        <v>0</v>
      </c>
      <c r="J9" s="194">
        <f>IF(G9=0,0,I9/G9)</f>
        <v>0</v>
      </c>
      <c r="K9" s="303">
        <f>K6*K12/1000</f>
        <v>0</v>
      </c>
      <c r="L9" s="194">
        <f>IF(I9=0,0,K9/I9)</f>
        <v>0</v>
      </c>
      <c r="M9" s="303">
        <f>M6*M12/1000</f>
        <v>0</v>
      </c>
      <c r="N9" s="194">
        <f>IF(K9=0,0,M9/K9)</f>
        <v>0</v>
      </c>
    </row>
    <row r="10" spans="1:14" s="266" customFormat="1" x14ac:dyDescent="0.2">
      <c r="A10" s="310" t="s">
        <v>488</v>
      </c>
      <c r="B10" s="302"/>
      <c r="C10" s="302"/>
      <c r="D10" s="303" t="s">
        <v>11</v>
      </c>
      <c r="E10" s="302"/>
      <c r="F10" s="303" t="s">
        <v>11</v>
      </c>
      <c r="G10" s="303" t="s">
        <v>11</v>
      </c>
      <c r="H10" s="303" t="s">
        <v>11</v>
      </c>
      <c r="I10" s="303" t="s">
        <v>11</v>
      </c>
      <c r="J10" s="303" t="s">
        <v>11</v>
      </c>
      <c r="K10" s="303" t="s">
        <v>11</v>
      </c>
      <c r="L10" s="303" t="s">
        <v>11</v>
      </c>
      <c r="M10" s="303" t="s">
        <v>11</v>
      </c>
      <c r="N10" s="303" t="s">
        <v>11</v>
      </c>
    </row>
    <row r="11" spans="1:14" s="266" customFormat="1" ht="30" x14ac:dyDescent="0.2">
      <c r="A11" s="310" t="s">
        <v>489</v>
      </c>
      <c r="B11" s="302"/>
      <c r="C11" s="302"/>
      <c r="D11" s="303" t="s">
        <v>11</v>
      </c>
      <c r="E11" s="302"/>
      <c r="F11" s="303" t="s">
        <v>11</v>
      </c>
      <c r="G11" s="303" t="s">
        <v>11</v>
      </c>
      <c r="H11" s="303" t="s">
        <v>11</v>
      </c>
      <c r="I11" s="303" t="s">
        <v>11</v>
      </c>
      <c r="J11" s="303" t="s">
        <v>11</v>
      </c>
      <c r="K11" s="303" t="s">
        <v>11</v>
      </c>
      <c r="L11" s="303" t="s">
        <v>11</v>
      </c>
      <c r="M11" s="303" t="s">
        <v>11</v>
      </c>
      <c r="N11" s="303" t="s">
        <v>11</v>
      </c>
    </row>
    <row r="12" spans="1:14" s="292" customFormat="1" ht="30" x14ac:dyDescent="0.2">
      <c r="A12" s="513" t="s">
        <v>490</v>
      </c>
      <c r="B12" s="307">
        <f>IF(B6=0,0,B9/B6*1000)</f>
        <v>0</v>
      </c>
      <c r="C12" s="307">
        <f>IF(C6=0,0,C9/C6*1000)</f>
        <v>0</v>
      </c>
      <c r="D12" s="303" t="s">
        <v>11</v>
      </c>
      <c r="E12" s="307">
        <f>IF(E6=0,0,E9/E6*1000)</f>
        <v>0</v>
      </c>
      <c r="F12" s="303" t="s">
        <v>11</v>
      </c>
      <c r="G12" s="307">
        <f>AVERAGE(B12,C12,E12)</f>
        <v>0</v>
      </c>
      <c r="H12" s="303" t="s">
        <v>11</v>
      </c>
      <c r="I12" s="307">
        <f>G12</f>
        <v>0</v>
      </c>
      <c r="J12" s="303" t="s">
        <v>11</v>
      </c>
      <c r="K12" s="307">
        <f>I12</f>
        <v>0</v>
      </c>
      <c r="L12" s="303" t="s">
        <v>11</v>
      </c>
      <c r="M12" s="307">
        <f>K12</f>
        <v>0</v>
      </c>
      <c r="N12" s="303" t="s">
        <v>11</v>
      </c>
    </row>
    <row r="13" spans="1:14" s="292" customFormat="1" x14ac:dyDescent="0.2">
      <c r="A13" s="306" t="s">
        <v>121</v>
      </c>
      <c r="B13" s="305">
        <f>IF(B21=0,0,B22/B21)</f>
        <v>0</v>
      </c>
      <c r="C13" s="305">
        <f>IF(C21=0,0,C22/C21)</f>
        <v>0</v>
      </c>
      <c r="D13" s="307" t="s">
        <v>11</v>
      </c>
      <c r="E13" s="305">
        <f>IF(E21=0,0,E22/E21)</f>
        <v>0</v>
      </c>
      <c r="F13" s="307" t="s">
        <v>11</v>
      </c>
      <c r="G13" s="17">
        <f>IF(AVERAGE(B13,C13,E13)&gt;1,1,AVERAGE(B13,C13,E13))</f>
        <v>0</v>
      </c>
      <c r="H13" s="303" t="s">
        <v>11</v>
      </c>
      <c r="I13" s="17">
        <f>G13</f>
        <v>0</v>
      </c>
      <c r="J13" s="303" t="s">
        <v>11</v>
      </c>
      <c r="K13" s="17">
        <f>I13</f>
        <v>0</v>
      </c>
      <c r="L13" s="303" t="s">
        <v>11</v>
      </c>
      <c r="M13" s="17">
        <f>K13</f>
        <v>0</v>
      </c>
      <c r="N13" s="303" t="s">
        <v>11</v>
      </c>
    </row>
    <row r="14" spans="1:14" s="266" customFormat="1" ht="30" x14ac:dyDescent="0.2">
      <c r="A14" s="301" t="s">
        <v>5</v>
      </c>
      <c r="B14" s="303" t="s">
        <v>11</v>
      </c>
      <c r="C14" s="303" t="s">
        <v>11</v>
      </c>
      <c r="D14" s="303" t="s">
        <v>11</v>
      </c>
      <c r="E14" s="303" t="s">
        <v>11</v>
      </c>
      <c r="F14" s="303" t="s">
        <v>11</v>
      </c>
      <c r="G14" s="303">
        <f>G9*G13</f>
        <v>0</v>
      </c>
      <c r="H14" s="303" t="s">
        <v>11</v>
      </c>
      <c r="I14" s="303">
        <f>I9*I13</f>
        <v>0</v>
      </c>
      <c r="J14" s="303" t="s">
        <v>11</v>
      </c>
      <c r="K14" s="303">
        <f>K9*K13</f>
        <v>0</v>
      </c>
      <c r="L14" s="303" t="s">
        <v>11</v>
      </c>
      <c r="M14" s="303">
        <f>M9*M13</f>
        <v>0</v>
      </c>
      <c r="N14" s="303" t="s">
        <v>11</v>
      </c>
    </row>
    <row r="15" spans="1:14" s="266" customFormat="1" ht="28.5" x14ac:dyDescent="0.2">
      <c r="A15" s="308" t="s">
        <v>6</v>
      </c>
      <c r="B15" s="309" t="s">
        <v>11</v>
      </c>
      <c r="C15" s="309" t="s">
        <v>11</v>
      </c>
      <c r="D15" s="309" t="s">
        <v>11</v>
      </c>
      <c r="E15" s="309" t="s">
        <v>11</v>
      </c>
      <c r="F15" s="309" t="s">
        <v>11</v>
      </c>
      <c r="G15" s="309">
        <f>G17+G18+G19+G20+G16</f>
        <v>0</v>
      </c>
      <c r="H15" s="309" t="s">
        <v>11</v>
      </c>
      <c r="I15" s="309">
        <f>I17+I18+I19+I20+I16</f>
        <v>0</v>
      </c>
      <c r="J15" s="309" t="s">
        <v>11</v>
      </c>
      <c r="K15" s="309">
        <f>K17+K18+K19+K20+K16</f>
        <v>0</v>
      </c>
      <c r="L15" s="309" t="s">
        <v>11</v>
      </c>
      <c r="M15" s="309">
        <f>M17+M18+M19+M20+M16</f>
        <v>0</v>
      </c>
      <c r="N15" s="309" t="s">
        <v>11</v>
      </c>
    </row>
    <row r="16" spans="1:14" s="266" customFormat="1" x14ac:dyDescent="0.2">
      <c r="A16" s="310" t="s">
        <v>491</v>
      </c>
      <c r="B16" s="303" t="s">
        <v>11</v>
      </c>
      <c r="C16" s="303" t="s">
        <v>11</v>
      </c>
      <c r="D16" s="303" t="s">
        <v>11</v>
      </c>
      <c r="E16" s="303" t="s">
        <v>11</v>
      </c>
      <c r="F16" s="303" t="s">
        <v>11</v>
      </c>
      <c r="G16" s="303"/>
      <c r="H16" s="303" t="s">
        <v>11</v>
      </c>
      <c r="I16" s="303"/>
      <c r="J16" s="303" t="s">
        <v>11</v>
      </c>
      <c r="K16" s="303"/>
      <c r="L16" s="303" t="s">
        <v>11</v>
      </c>
      <c r="M16" s="303"/>
      <c r="N16" s="303" t="s">
        <v>11</v>
      </c>
    </row>
    <row r="17" spans="1:14" s="266" customFormat="1" ht="30" x14ac:dyDescent="0.2">
      <c r="A17" s="310" t="s">
        <v>8</v>
      </c>
      <c r="B17" s="303" t="s">
        <v>11</v>
      </c>
      <c r="C17" s="303" t="s">
        <v>11</v>
      </c>
      <c r="D17" s="303" t="s">
        <v>11</v>
      </c>
      <c r="E17" s="303" t="s">
        <v>11</v>
      </c>
      <c r="F17" s="303" t="s">
        <v>11</v>
      </c>
      <c r="G17" s="303"/>
      <c r="H17" s="303" t="s">
        <v>11</v>
      </c>
      <c r="I17" s="303"/>
      <c r="J17" s="303" t="s">
        <v>11</v>
      </c>
      <c r="K17" s="303"/>
      <c r="L17" s="303" t="s">
        <v>11</v>
      </c>
      <c r="M17" s="303"/>
      <c r="N17" s="303" t="s">
        <v>11</v>
      </c>
    </row>
    <row r="18" spans="1:14" s="266" customFormat="1" ht="30" x14ac:dyDescent="0.2">
      <c r="A18" s="310" t="s">
        <v>9</v>
      </c>
      <c r="B18" s="303" t="s">
        <v>11</v>
      </c>
      <c r="C18" s="303" t="s">
        <v>11</v>
      </c>
      <c r="D18" s="303" t="s">
        <v>11</v>
      </c>
      <c r="E18" s="303" t="s">
        <v>11</v>
      </c>
      <c r="F18" s="303" t="s">
        <v>11</v>
      </c>
      <c r="G18" s="303"/>
      <c r="H18" s="303" t="s">
        <v>11</v>
      </c>
      <c r="I18" s="303"/>
      <c r="J18" s="303" t="s">
        <v>11</v>
      </c>
      <c r="K18" s="303"/>
      <c r="L18" s="303" t="s">
        <v>11</v>
      </c>
      <c r="M18" s="303"/>
      <c r="N18" s="303" t="s">
        <v>11</v>
      </c>
    </row>
    <row r="19" spans="1:14" s="266" customFormat="1" x14ac:dyDescent="0.2">
      <c r="A19" s="310" t="s">
        <v>7</v>
      </c>
      <c r="B19" s="303" t="s">
        <v>11</v>
      </c>
      <c r="C19" s="303" t="s">
        <v>11</v>
      </c>
      <c r="D19" s="303" t="s">
        <v>11</v>
      </c>
      <c r="E19" s="303" t="s">
        <v>11</v>
      </c>
      <c r="F19" s="303" t="s">
        <v>11</v>
      </c>
      <c r="G19" s="303"/>
      <c r="H19" s="303" t="s">
        <v>11</v>
      </c>
      <c r="I19" s="303"/>
      <c r="J19" s="303" t="s">
        <v>11</v>
      </c>
      <c r="K19" s="303"/>
      <c r="L19" s="303" t="s">
        <v>11</v>
      </c>
      <c r="M19" s="303"/>
      <c r="N19" s="303" t="s">
        <v>11</v>
      </c>
    </row>
    <row r="20" spans="1:14" s="266" customFormat="1" ht="45" x14ac:dyDescent="0.2">
      <c r="A20" s="310" t="s">
        <v>21</v>
      </c>
      <c r="B20" s="303" t="s">
        <v>11</v>
      </c>
      <c r="C20" s="303" t="s">
        <v>11</v>
      </c>
      <c r="D20" s="303" t="s">
        <v>11</v>
      </c>
      <c r="E20" s="303" t="s">
        <v>11</v>
      </c>
      <c r="F20" s="303" t="s">
        <v>11</v>
      </c>
      <c r="G20" s="303"/>
      <c r="H20" s="303" t="s">
        <v>11</v>
      </c>
      <c r="I20" s="303"/>
      <c r="J20" s="303" t="s">
        <v>11</v>
      </c>
      <c r="K20" s="303"/>
      <c r="L20" s="303" t="s">
        <v>11</v>
      </c>
      <c r="M20" s="303"/>
      <c r="N20" s="303" t="s">
        <v>11</v>
      </c>
    </row>
    <row r="21" spans="1:14" s="266" customFormat="1" x14ac:dyDescent="0.2">
      <c r="A21" s="301" t="s">
        <v>19</v>
      </c>
      <c r="B21" s="302"/>
      <c r="C21" s="302"/>
      <c r="D21" s="194">
        <f>IF(B21=0,0,C21/B21)</f>
        <v>0</v>
      </c>
      <c r="E21" s="302"/>
      <c r="F21" s="194">
        <f>IF(C21=0,0,E21/C21)</f>
        <v>0</v>
      </c>
      <c r="G21" s="303" t="s">
        <v>11</v>
      </c>
      <c r="H21" s="303" t="s">
        <v>11</v>
      </c>
      <c r="I21" s="303" t="s">
        <v>11</v>
      </c>
      <c r="J21" s="303" t="s">
        <v>11</v>
      </c>
      <c r="K21" s="303" t="s">
        <v>11</v>
      </c>
      <c r="L21" s="303" t="s">
        <v>11</v>
      </c>
      <c r="M21" s="303" t="s">
        <v>11</v>
      </c>
      <c r="N21" s="303" t="s">
        <v>11</v>
      </c>
    </row>
    <row r="22" spans="1:14" s="266" customFormat="1" x14ac:dyDescent="0.2">
      <c r="A22" s="311" t="s">
        <v>18</v>
      </c>
      <c r="B22" s="518"/>
      <c r="C22" s="518"/>
      <c r="D22" s="213">
        <f>IF(B22=0,0,C22/B22)</f>
        <v>0</v>
      </c>
      <c r="E22" s="518"/>
      <c r="F22" s="213">
        <f>IF(C22=0,0,E22/C22)</f>
        <v>0</v>
      </c>
      <c r="G22" s="519">
        <f>ROUND(G14+G15,0)</f>
        <v>0</v>
      </c>
      <c r="H22" s="213">
        <f>IF(E22=0,0,G22/E22)</f>
        <v>0</v>
      </c>
      <c r="I22" s="519">
        <f>ROUND(I14+I15,0)</f>
        <v>0</v>
      </c>
      <c r="J22" s="213">
        <f>IF(G22=0,0,I22/G22)</f>
        <v>0</v>
      </c>
      <c r="K22" s="519">
        <f>ROUND(K14+K15,0)</f>
        <v>0</v>
      </c>
      <c r="L22" s="213">
        <f>IF(I22=0,0,K22/I22)</f>
        <v>0</v>
      </c>
      <c r="M22" s="519">
        <f>ROUND(M14+M15,0)</f>
        <v>0</v>
      </c>
      <c r="N22" s="213">
        <f>IF(K22=0,0,M22/K22)</f>
        <v>0</v>
      </c>
    </row>
  </sheetData>
  <mergeCells count="3">
    <mergeCell ref="A1:N1"/>
    <mergeCell ref="M2:N2"/>
    <mergeCell ref="A3:N3"/>
  </mergeCells>
  <printOptions horizontalCentered="1"/>
  <pageMargins left="0" right="0" top="0.31496062992125984" bottom="0" header="0" footer="0"/>
  <pageSetup paperSize="9" scale="68" orientation="landscape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workbookViewId="0">
      <selection activeCell="A2" sqref="A2"/>
    </sheetView>
  </sheetViews>
  <sheetFormatPr defaultRowHeight="15.75" x14ac:dyDescent="0.2"/>
  <cols>
    <col min="1" max="1" width="51.85546875" style="267" customWidth="1"/>
    <col min="2" max="2" width="14.85546875" style="267" customWidth="1"/>
    <col min="3" max="3" width="14.7109375" style="267" customWidth="1"/>
    <col min="4" max="4" width="10.7109375" style="267" customWidth="1"/>
    <col min="5" max="5" width="14.5703125" style="300" customWidth="1"/>
    <col min="6" max="6" width="10.7109375" style="300" customWidth="1"/>
    <col min="7" max="7" width="13.28515625" style="266" customWidth="1"/>
    <col min="8" max="8" width="10.7109375" style="266" customWidth="1"/>
    <col min="9" max="9" width="14.85546875" style="282" customWidth="1"/>
    <col min="10" max="10" width="10.7109375" style="282" customWidth="1"/>
    <col min="11" max="11" width="15.85546875" style="282" customWidth="1"/>
    <col min="12" max="12" width="10.7109375" style="282" customWidth="1"/>
    <col min="13" max="13" width="15.5703125" style="282" customWidth="1"/>
    <col min="14" max="14" width="10.7109375" style="282" customWidth="1"/>
    <col min="15" max="16384" width="9.140625" style="282"/>
  </cols>
  <sheetData>
    <row r="1" spans="1:14" s="266" customFormat="1" x14ac:dyDescent="0.2">
      <c r="A1" s="620">
        <v>123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</row>
    <row r="2" spans="1:14" s="266" customFormat="1" ht="33.75" customHeight="1" x14ac:dyDescent="0.2">
      <c r="A2" s="267"/>
      <c r="B2" s="267"/>
      <c r="C2" s="267"/>
      <c r="D2" s="267"/>
      <c r="M2" s="654" t="s">
        <v>492</v>
      </c>
      <c r="N2" s="654"/>
    </row>
    <row r="3" spans="1:14" s="266" customFormat="1" ht="18.75" x14ac:dyDescent="0.2">
      <c r="A3" s="622" t="s">
        <v>493</v>
      </c>
      <c r="B3" s="622"/>
      <c r="C3" s="622"/>
      <c r="D3" s="622"/>
      <c r="E3" s="622"/>
      <c r="F3" s="622"/>
      <c r="G3" s="622"/>
      <c r="H3" s="622"/>
      <c r="I3" s="622"/>
      <c r="J3" s="622"/>
      <c r="K3" s="622"/>
      <c r="L3" s="622"/>
      <c r="M3" s="622"/>
      <c r="N3" s="622"/>
    </row>
    <row r="4" spans="1:14" s="266" customFormat="1" x14ac:dyDescent="0.2">
      <c r="A4" s="268"/>
      <c r="B4" s="268"/>
      <c r="C4" s="268"/>
      <c r="D4" s="268"/>
      <c r="E4" s="268"/>
      <c r="F4" s="268"/>
      <c r="N4" s="269" t="s">
        <v>0</v>
      </c>
    </row>
    <row r="5" spans="1:14" s="266" customFormat="1" ht="42.75" x14ac:dyDescent="0.2">
      <c r="A5" s="270" t="s">
        <v>1</v>
      </c>
      <c r="B5" s="271" t="s">
        <v>24</v>
      </c>
      <c r="C5" s="271" t="s">
        <v>25</v>
      </c>
      <c r="D5" s="271" t="s">
        <v>20</v>
      </c>
      <c r="E5" s="271" t="s">
        <v>26</v>
      </c>
      <c r="F5" s="271" t="s">
        <v>20</v>
      </c>
      <c r="G5" s="271" t="s">
        <v>27</v>
      </c>
      <c r="H5" s="271" t="s">
        <v>20</v>
      </c>
      <c r="I5" s="271" t="s">
        <v>28</v>
      </c>
      <c r="J5" s="271" t="s">
        <v>20</v>
      </c>
      <c r="K5" s="271" t="s">
        <v>29</v>
      </c>
      <c r="L5" s="271" t="s">
        <v>20</v>
      </c>
      <c r="M5" s="271" t="s">
        <v>30</v>
      </c>
      <c r="N5" s="271" t="s">
        <v>20</v>
      </c>
    </row>
    <row r="6" spans="1:14" s="266" customFormat="1" x14ac:dyDescent="0.2">
      <c r="A6" s="301" t="s">
        <v>494</v>
      </c>
      <c r="B6" s="520"/>
      <c r="C6" s="520"/>
      <c r="D6" s="194">
        <f>IF(B6=0,0,C6/B6)</f>
        <v>0</v>
      </c>
      <c r="E6" s="520"/>
      <c r="F6" s="194">
        <f>IF(C6=0,0,E6/C6)</f>
        <v>0</v>
      </c>
      <c r="G6" s="521">
        <f>G11+G29</f>
        <v>0</v>
      </c>
      <c r="H6" s="194">
        <f>IF(E6=0,0,G6/E6)</f>
        <v>0</v>
      </c>
      <c r="I6" s="521">
        <f>I11+I29</f>
        <v>0</v>
      </c>
      <c r="J6" s="194">
        <f>IF(G6=0,0,I6/G6)</f>
        <v>0</v>
      </c>
      <c r="K6" s="521">
        <f>K11+K29</f>
        <v>0</v>
      </c>
      <c r="L6" s="194">
        <f>IF(I6=0,0,K6/I6)</f>
        <v>0</v>
      </c>
      <c r="M6" s="521">
        <f>M11+M29</f>
        <v>0</v>
      </c>
      <c r="N6" s="194">
        <f>IF(K6=0,0,M6/K6)</f>
        <v>0</v>
      </c>
    </row>
    <row r="7" spans="1:14" s="266" customFormat="1" x14ac:dyDescent="0.2">
      <c r="A7" s="301" t="s">
        <v>495</v>
      </c>
      <c r="B7" s="520">
        <f>B12+B30</f>
        <v>0</v>
      </c>
      <c r="C7" s="520">
        <f>C12+C30</f>
        <v>0</v>
      </c>
      <c r="D7" s="194">
        <f>IF(B7=0,0,C7/B7)</f>
        <v>0</v>
      </c>
      <c r="E7" s="520">
        <f>E12+E30</f>
        <v>0</v>
      </c>
      <c r="F7" s="194">
        <f>IF(C7=0,0,E7/C7)</f>
        <v>0</v>
      </c>
      <c r="G7" s="521">
        <f>G12+G30</f>
        <v>0</v>
      </c>
      <c r="H7" s="194">
        <f>IF(E7=0,0,G7/E7)</f>
        <v>0</v>
      </c>
      <c r="I7" s="521">
        <f>I12+I30</f>
        <v>0</v>
      </c>
      <c r="J7" s="194">
        <f>IF(G7=0,0,I7/G7)</f>
        <v>0</v>
      </c>
      <c r="K7" s="521">
        <f>K12+K30</f>
        <v>0</v>
      </c>
      <c r="L7" s="194">
        <f>IF(I7=0,0,K7/I7)</f>
        <v>0</v>
      </c>
      <c r="M7" s="521">
        <f>M12+M30</f>
        <v>0</v>
      </c>
      <c r="N7" s="194">
        <f>IF(K7=0,0,M7/K7)</f>
        <v>0</v>
      </c>
    </row>
    <row r="8" spans="1:14" s="266" customFormat="1" x14ac:dyDescent="0.2">
      <c r="A8" s="301" t="s">
        <v>18</v>
      </c>
      <c r="B8" s="520">
        <f>B25+B43</f>
        <v>0</v>
      </c>
      <c r="C8" s="520">
        <f t="shared" ref="C8:C9" si="0">C25+C43</f>
        <v>0</v>
      </c>
      <c r="D8" s="194">
        <f>IF(B8=0,0,C8/B8)</f>
        <v>0</v>
      </c>
      <c r="E8" s="520">
        <f t="shared" ref="E8:E9" si="1">E25+E43</f>
        <v>0</v>
      </c>
      <c r="F8" s="194">
        <f>IF(C8=0,0,E8/C8)</f>
        <v>0</v>
      </c>
      <c r="G8" s="521">
        <f t="shared" ref="G8:G9" si="2">G25+G43</f>
        <v>0</v>
      </c>
      <c r="H8" s="194">
        <f>IF(E8=0,0,G8/E8)</f>
        <v>0</v>
      </c>
      <c r="I8" s="521">
        <f t="shared" ref="I8:I9" si="3">I25+I43</f>
        <v>0</v>
      </c>
      <c r="J8" s="194">
        <f>IF(G8=0,0,I8/G8)</f>
        <v>0</v>
      </c>
      <c r="K8" s="521">
        <f t="shared" ref="K8:K9" si="4">K25+K43</f>
        <v>0</v>
      </c>
      <c r="L8" s="194">
        <f>IF(I8=0,0,K8/I8)</f>
        <v>0</v>
      </c>
      <c r="M8" s="521">
        <f t="shared" ref="M8:M9" si="5">M25+M43</f>
        <v>0</v>
      </c>
      <c r="N8" s="194">
        <f>IF(K8=0,0,M8/K8)</f>
        <v>0</v>
      </c>
    </row>
    <row r="9" spans="1:14" s="266" customFormat="1" x14ac:dyDescent="0.2">
      <c r="A9" s="522" t="s">
        <v>496</v>
      </c>
      <c r="B9" s="523">
        <f t="shared" ref="B9" si="6">B26+B44</f>
        <v>0</v>
      </c>
      <c r="C9" s="523">
        <f t="shared" si="0"/>
        <v>0</v>
      </c>
      <c r="D9" s="199">
        <f>IF(B9=0,0,C9/B9)</f>
        <v>0</v>
      </c>
      <c r="E9" s="523">
        <f t="shared" si="1"/>
        <v>0</v>
      </c>
      <c r="F9" s="199">
        <f>IF(C9=0,0,E9/C9)</f>
        <v>0</v>
      </c>
      <c r="G9" s="524">
        <f t="shared" si="2"/>
        <v>0</v>
      </c>
      <c r="H9" s="199">
        <f>IF(E9=0,0,G9/E9)</f>
        <v>0</v>
      </c>
      <c r="I9" s="524">
        <f t="shared" si="3"/>
        <v>0</v>
      </c>
      <c r="J9" s="199">
        <f>IF(G9=0,0,I9/G9)</f>
        <v>0</v>
      </c>
      <c r="K9" s="524">
        <f t="shared" si="4"/>
        <v>0</v>
      </c>
      <c r="L9" s="199">
        <f>IF(I9=0,0,K9/I9)</f>
        <v>0</v>
      </c>
      <c r="M9" s="524">
        <f t="shared" si="5"/>
        <v>0</v>
      </c>
      <c r="N9" s="199">
        <f>IF(K9=0,0,M9/K9)</f>
        <v>0</v>
      </c>
    </row>
    <row r="10" spans="1:14" s="266" customFormat="1" x14ac:dyDescent="0.2">
      <c r="A10" s="308" t="s">
        <v>497</v>
      </c>
      <c r="B10" s="525"/>
      <c r="C10" s="526"/>
      <c r="D10" s="237"/>
      <c r="E10" s="526"/>
      <c r="F10" s="237"/>
      <c r="G10" s="527"/>
      <c r="H10" s="237"/>
      <c r="I10" s="527"/>
      <c r="J10" s="237"/>
      <c r="K10" s="527"/>
      <c r="L10" s="237"/>
      <c r="M10" s="527"/>
      <c r="N10" s="238"/>
    </row>
    <row r="11" spans="1:14" s="266" customFormat="1" x14ac:dyDescent="0.2">
      <c r="A11" s="301" t="s">
        <v>484</v>
      </c>
      <c r="B11" s="520">
        <f>ROUND(IF(B7=0,0,B6*(B12/B7)),0)</f>
        <v>0</v>
      </c>
      <c r="C11" s="520">
        <f>ROUND(IF(C7=0,0,C6*(C12/C7)),0)</f>
        <v>0</v>
      </c>
      <c r="D11" s="194">
        <f>IF(B11=0,0,C11/B11)</f>
        <v>0</v>
      </c>
      <c r="E11" s="520">
        <f>ROUND(IF(E7=0,0,E6*(E12/E7)),0)</f>
        <v>0</v>
      </c>
      <c r="F11" s="194">
        <f>IF(C11=0,0,E11/C11)</f>
        <v>0</v>
      </c>
      <c r="G11" s="521"/>
      <c r="H11" s="194">
        <f>IF(E11=0,0,G11/E11)</f>
        <v>0</v>
      </c>
      <c r="I11" s="521"/>
      <c r="J11" s="194">
        <f>IF(G11=0,0,I11/G11)</f>
        <v>0</v>
      </c>
      <c r="K11" s="521"/>
      <c r="L11" s="194">
        <f>IF(I11=0,0,K11/I11)</f>
        <v>0</v>
      </c>
      <c r="M11" s="521"/>
      <c r="N11" s="194">
        <f>IF(K11=0,0,M11/K11)</f>
        <v>0</v>
      </c>
    </row>
    <row r="12" spans="1:14" s="266" customFormat="1" x14ac:dyDescent="0.2">
      <c r="A12" s="301" t="s">
        <v>488</v>
      </c>
      <c r="B12" s="520">
        <f>B13+B14</f>
        <v>0</v>
      </c>
      <c r="C12" s="520">
        <f>C13+C14</f>
        <v>0</v>
      </c>
      <c r="D12" s="194">
        <f>IF(B12=0,0,C12/B12)</f>
        <v>0</v>
      </c>
      <c r="E12" s="520">
        <f>E13+E14</f>
        <v>0</v>
      </c>
      <c r="F12" s="194">
        <f>IF(C12=0,0,E12/C12)</f>
        <v>0</v>
      </c>
      <c r="G12" s="521">
        <f>G11*G15/1000</f>
        <v>0</v>
      </c>
      <c r="H12" s="194">
        <f>IF(E12=0,0,G12/E12)</f>
        <v>0</v>
      </c>
      <c r="I12" s="521">
        <f>I11*I15/1000</f>
        <v>0</v>
      </c>
      <c r="J12" s="194">
        <f>IF(G12=0,0,I12/G12)</f>
        <v>0</v>
      </c>
      <c r="K12" s="521">
        <f>K11*K15/1000</f>
        <v>0</v>
      </c>
      <c r="L12" s="194">
        <f>IF(I12=0,0,K12/I12)</f>
        <v>0</v>
      </c>
      <c r="M12" s="521">
        <f>M11*M15/1000</f>
        <v>0</v>
      </c>
      <c r="N12" s="194">
        <f>IF(K12=0,0,M12/K12)</f>
        <v>0</v>
      </c>
    </row>
    <row r="13" spans="1:14" s="266" customFormat="1" x14ac:dyDescent="0.2">
      <c r="A13" s="310" t="s">
        <v>498</v>
      </c>
      <c r="B13" s="520"/>
      <c r="C13" s="520"/>
      <c r="D13" s="303" t="s">
        <v>11</v>
      </c>
      <c r="E13" s="520"/>
      <c r="F13" s="303" t="s">
        <v>11</v>
      </c>
      <c r="G13" s="303" t="s">
        <v>11</v>
      </c>
      <c r="H13" s="303" t="s">
        <v>11</v>
      </c>
      <c r="I13" s="303" t="s">
        <v>11</v>
      </c>
      <c r="J13" s="303" t="s">
        <v>11</v>
      </c>
      <c r="K13" s="303" t="s">
        <v>11</v>
      </c>
      <c r="L13" s="303" t="s">
        <v>11</v>
      </c>
      <c r="M13" s="303" t="s">
        <v>11</v>
      </c>
      <c r="N13" s="303" t="s">
        <v>11</v>
      </c>
    </row>
    <row r="14" spans="1:14" s="266" customFormat="1" x14ac:dyDescent="0.2">
      <c r="A14" s="310" t="s">
        <v>499</v>
      </c>
      <c r="B14" s="520"/>
      <c r="C14" s="520"/>
      <c r="D14" s="303" t="s">
        <v>11</v>
      </c>
      <c r="E14" s="520"/>
      <c r="F14" s="303" t="s">
        <v>11</v>
      </c>
      <c r="G14" s="303" t="s">
        <v>11</v>
      </c>
      <c r="H14" s="303" t="s">
        <v>11</v>
      </c>
      <c r="I14" s="303" t="s">
        <v>11</v>
      </c>
      <c r="J14" s="303" t="s">
        <v>11</v>
      </c>
      <c r="K14" s="303" t="s">
        <v>11</v>
      </c>
      <c r="L14" s="303" t="s">
        <v>11</v>
      </c>
      <c r="M14" s="303" t="s">
        <v>11</v>
      </c>
      <c r="N14" s="303" t="s">
        <v>11</v>
      </c>
    </row>
    <row r="15" spans="1:14" s="292" customFormat="1" x14ac:dyDescent="0.2">
      <c r="A15" s="513" t="s">
        <v>500</v>
      </c>
      <c r="B15" s="528">
        <f>IF(B11=0,0,B12/B11*1000)</f>
        <v>0</v>
      </c>
      <c r="C15" s="528">
        <f>IF(C11=0,0,C12/C11*1000)</f>
        <v>0</v>
      </c>
      <c r="D15" s="303" t="s">
        <v>11</v>
      </c>
      <c r="E15" s="528">
        <f>IF(E11=0,0,E12/E11*1000)</f>
        <v>0</v>
      </c>
      <c r="F15" s="303" t="s">
        <v>11</v>
      </c>
      <c r="G15" s="528">
        <f>AVERAGE(B15,E15,C15)</f>
        <v>0</v>
      </c>
      <c r="H15" s="303" t="s">
        <v>11</v>
      </c>
      <c r="I15" s="528">
        <f>G15</f>
        <v>0</v>
      </c>
      <c r="J15" s="303" t="s">
        <v>11</v>
      </c>
      <c r="K15" s="528">
        <f>I15</f>
        <v>0</v>
      </c>
      <c r="L15" s="303" t="s">
        <v>11</v>
      </c>
      <c r="M15" s="528">
        <f>K15</f>
        <v>0</v>
      </c>
      <c r="N15" s="303" t="s">
        <v>11</v>
      </c>
    </row>
    <row r="16" spans="1:14" s="292" customFormat="1" x14ac:dyDescent="0.2">
      <c r="A16" s="306" t="s">
        <v>121</v>
      </c>
      <c r="B16" s="305">
        <f>IF(B24=0,0,B25/B24)</f>
        <v>0</v>
      </c>
      <c r="C16" s="305">
        <f>IF(C24=0,0,C25/C24)</f>
        <v>0</v>
      </c>
      <c r="D16" s="307" t="s">
        <v>11</v>
      </c>
      <c r="E16" s="305">
        <f>IF(E24=0,0,E25/E24)</f>
        <v>0</v>
      </c>
      <c r="F16" s="307" t="s">
        <v>11</v>
      </c>
      <c r="G16" s="17">
        <f>IF(AVERAGE(B16,C16,E16)&gt;1,1,AVERAGE(B16,C16,E16))</f>
        <v>0</v>
      </c>
      <c r="H16" s="303" t="s">
        <v>11</v>
      </c>
      <c r="I16" s="17">
        <f>G16</f>
        <v>0</v>
      </c>
      <c r="J16" s="303" t="s">
        <v>11</v>
      </c>
      <c r="K16" s="17">
        <f>I16</f>
        <v>0</v>
      </c>
      <c r="L16" s="303" t="s">
        <v>11</v>
      </c>
      <c r="M16" s="17">
        <f>K16</f>
        <v>0</v>
      </c>
      <c r="N16" s="303" t="s">
        <v>11</v>
      </c>
    </row>
    <row r="17" spans="1:14" s="266" customFormat="1" x14ac:dyDescent="0.2">
      <c r="A17" s="301" t="s">
        <v>5</v>
      </c>
      <c r="B17" s="303" t="s">
        <v>11</v>
      </c>
      <c r="C17" s="303" t="s">
        <v>11</v>
      </c>
      <c r="D17" s="303" t="s">
        <v>11</v>
      </c>
      <c r="E17" s="303" t="s">
        <v>11</v>
      </c>
      <c r="F17" s="303" t="s">
        <v>11</v>
      </c>
      <c r="G17" s="521">
        <f>G12*G16</f>
        <v>0</v>
      </c>
      <c r="H17" s="303" t="s">
        <v>11</v>
      </c>
      <c r="I17" s="521">
        <f>I12*I16</f>
        <v>0</v>
      </c>
      <c r="J17" s="303" t="s">
        <v>11</v>
      </c>
      <c r="K17" s="521">
        <f>K12*K16</f>
        <v>0</v>
      </c>
      <c r="L17" s="303" t="s">
        <v>11</v>
      </c>
      <c r="M17" s="521">
        <f>M12*M16</f>
        <v>0</v>
      </c>
      <c r="N17" s="303" t="s">
        <v>11</v>
      </c>
    </row>
    <row r="18" spans="1:14" s="266" customFormat="1" ht="28.5" x14ac:dyDescent="0.2">
      <c r="A18" s="308" t="s">
        <v>6</v>
      </c>
      <c r="B18" s="309" t="s">
        <v>11</v>
      </c>
      <c r="C18" s="309" t="s">
        <v>11</v>
      </c>
      <c r="D18" s="309" t="s">
        <v>11</v>
      </c>
      <c r="E18" s="309" t="s">
        <v>11</v>
      </c>
      <c r="F18" s="309" t="s">
        <v>11</v>
      </c>
      <c r="G18" s="524">
        <f>G19+G20+G21+G22+G23</f>
        <v>0</v>
      </c>
      <c r="H18" s="309" t="s">
        <v>11</v>
      </c>
      <c r="I18" s="524">
        <f>I19+I20+I21+I22+I23</f>
        <v>0</v>
      </c>
      <c r="J18" s="309" t="s">
        <v>11</v>
      </c>
      <c r="K18" s="524">
        <f t="shared" ref="K18:M18" si="7">K19+K20+K21+K22+K23</f>
        <v>0</v>
      </c>
      <c r="L18" s="309" t="s">
        <v>11</v>
      </c>
      <c r="M18" s="524">
        <f t="shared" si="7"/>
        <v>0</v>
      </c>
      <c r="N18" s="309" t="s">
        <v>11</v>
      </c>
    </row>
    <row r="19" spans="1:14" s="266" customFormat="1" x14ac:dyDescent="0.2">
      <c r="A19" s="310" t="s">
        <v>8</v>
      </c>
      <c r="B19" s="303" t="s">
        <v>11</v>
      </c>
      <c r="C19" s="303" t="s">
        <v>11</v>
      </c>
      <c r="D19" s="303" t="s">
        <v>11</v>
      </c>
      <c r="E19" s="303" t="s">
        <v>11</v>
      </c>
      <c r="F19" s="303" t="s">
        <v>11</v>
      </c>
      <c r="G19" s="521"/>
      <c r="H19" s="303" t="s">
        <v>11</v>
      </c>
      <c r="I19" s="521"/>
      <c r="J19" s="303" t="s">
        <v>11</v>
      </c>
      <c r="K19" s="521"/>
      <c r="L19" s="303" t="s">
        <v>11</v>
      </c>
      <c r="M19" s="521"/>
      <c r="N19" s="303" t="s">
        <v>11</v>
      </c>
    </row>
    <row r="20" spans="1:14" s="266" customFormat="1" ht="30" x14ac:dyDescent="0.2">
      <c r="A20" s="310" t="s">
        <v>9</v>
      </c>
      <c r="B20" s="303" t="s">
        <v>11</v>
      </c>
      <c r="C20" s="303" t="s">
        <v>11</v>
      </c>
      <c r="D20" s="303" t="s">
        <v>11</v>
      </c>
      <c r="E20" s="303" t="s">
        <v>11</v>
      </c>
      <c r="F20" s="303" t="s">
        <v>11</v>
      </c>
      <c r="G20" s="521"/>
      <c r="H20" s="303" t="s">
        <v>11</v>
      </c>
      <c r="I20" s="521"/>
      <c r="J20" s="303" t="s">
        <v>11</v>
      </c>
      <c r="K20" s="521"/>
      <c r="L20" s="303" t="s">
        <v>11</v>
      </c>
      <c r="M20" s="521"/>
      <c r="N20" s="303" t="s">
        <v>11</v>
      </c>
    </row>
    <row r="21" spans="1:14" s="266" customFormat="1" x14ac:dyDescent="0.2">
      <c r="A21" s="310" t="s">
        <v>7</v>
      </c>
      <c r="B21" s="303" t="s">
        <v>11</v>
      </c>
      <c r="C21" s="303" t="s">
        <v>11</v>
      </c>
      <c r="D21" s="303" t="s">
        <v>11</v>
      </c>
      <c r="E21" s="303" t="s">
        <v>11</v>
      </c>
      <c r="F21" s="303" t="s">
        <v>11</v>
      </c>
      <c r="G21" s="521"/>
      <c r="H21" s="303" t="s">
        <v>11</v>
      </c>
      <c r="I21" s="521"/>
      <c r="J21" s="303" t="s">
        <v>11</v>
      </c>
      <c r="K21" s="521"/>
      <c r="L21" s="303" t="s">
        <v>11</v>
      </c>
      <c r="M21" s="521"/>
      <c r="N21" s="303" t="s">
        <v>11</v>
      </c>
    </row>
    <row r="22" spans="1:14" s="266" customFormat="1" ht="45" x14ac:dyDescent="0.2">
      <c r="A22" s="310" t="s">
        <v>501</v>
      </c>
      <c r="B22" s="303" t="s">
        <v>11</v>
      </c>
      <c r="C22" s="303" t="s">
        <v>11</v>
      </c>
      <c r="D22" s="303" t="s">
        <v>11</v>
      </c>
      <c r="E22" s="303" t="s">
        <v>11</v>
      </c>
      <c r="F22" s="303" t="s">
        <v>11</v>
      </c>
      <c r="G22" s="521"/>
      <c r="H22" s="303" t="s">
        <v>11</v>
      </c>
      <c r="I22" s="521"/>
      <c r="J22" s="303" t="s">
        <v>11</v>
      </c>
      <c r="K22" s="521"/>
      <c r="L22" s="303" t="s">
        <v>11</v>
      </c>
      <c r="M22" s="521"/>
      <c r="N22" s="303" t="s">
        <v>11</v>
      </c>
    </row>
    <row r="23" spans="1:14" s="266" customFormat="1" ht="30" x14ac:dyDescent="0.2">
      <c r="A23" s="310" t="s">
        <v>21</v>
      </c>
      <c r="B23" s="303" t="s">
        <v>11</v>
      </c>
      <c r="C23" s="303" t="s">
        <v>11</v>
      </c>
      <c r="D23" s="303" t="s">
        <v>11</v>
      </c>
      <c r="E23" s="303" t="s">
        <v>11</v>
      </c>
      <c r="F23" s="303" t="s">
        <v>11</v>
      </c>
      <c r="G23" s="521"/>
      <c r="H23" s="303" t="s">
        <v>11</v>
      </c>
      <c r="I23" s="521"/>
      <c r="J23" s="303" t="s">
        <v>11</v>
      </c>
      <c r="K23" s="521"/>
      <c r="L23" s="303" t="s">
        <v>11</v>
      </c>
      <c r="M23" s="521"/>
      <c r="N23" s="303" t="s">
        <v>11</v>
      </c>
    </row>
    <row r="24" spans="1:14" s="266" customFormat="1" x14ac:dyDescent="0.2">
      <c r="A24" s="301" t="s">
        <v>19</v>
      </c>
      <c r="B24" s="520"/>
      <c r="C24" s="520"/>
      <c r="D24" s="303"/>
      <c r="E24" s="520"/>
      <c r="F24" s="303"/>
      <c r="G24" s="303" t="s">
        <v>11</v>
      </c>
      <c r="H24" s="303" t="s">
        <v>11</v>
      </c>
      <c r="I24" s="303" t="s">
        <v>11</v>
      </c>
      <c r="J24" s="303" t="s">
        <v>11</v>
      </c>
      <c r="K24" s="303" t="s">
        <v>11</v>
      </c>
      <c r="L24" s="303" t="s">
        <v>11</v>
      </c>
      <c r="M24" s="303" t="s">
        <v>11</v>
      </c>
      <c r="N24" s="303" t="s">
        <v>11</v>
      </c>
    </row>
    <row r="25" spans="1:14" s="266" customFormat="1" x14ac:dyDescent="0.2">
      <c r="A25" s="301" t="s">
        <v>18</v>
      </c>
      <c r="B25" s="520"/>
      <c r="C25" s="520"/>
      <c r="D25" s="194">
        <f>IF(B25=0,0,C25/B25)</f>
        <v>0</v>
      </c>
      <c r="E25" s="520"/>
      <c r="F25" s="194">
        <f>IF(C25=0,0,E25/C25)</f>
        <v>0</v>
      </c>
      <c r="G25" s="521">
        <f>G17+G18</f>
        <v>0</v>
      </c>
      <c r="H25" s="194">
        <f>IF(E25=0,0,G25/E25)</f>
        <v>0</v>
      </c>
      <c r="I25" s="521">
        <f>I17+I18</f>
        <v>0</v>
      </c>
      <c r="J25" s="194">
        <f>IF(G25=0,0,I25/G25)</f>
        <v>0</v>
      </c>
      <c r="K25" s="521">
        <f>K17+K18</f>
        <v>0</v>
      </c>
      <c r="L25" s="194">
        <f>IF(I25=0,0,K25/I25)</f>
        <v>0</v>
      </c>
      <c r="M25" s="521">
        <f>M17+M18</f>
        <v>0</v>
      </c>
      <c r="N25" s="194">
        <f>IF(K25=0,0,M25/K25)</f>
        <v>0</v>
      </c>
    </row>
    <row r="26" spans="1:14" s="266" customFormat="1" x14ac:dyDescent="0.2">
      <c r="A26" s="529" t="s">
        <v>496</v>
      </c>
      <c r="B26" s="530"/>
      <c r="C26" s="530"/>
      <c r="D26" s="213">
        <f>IF(B26=0,0,C26/B26)</f>
        <v>0</v>
      </c>
      <c r="E26" s="530"/>
      <c r="F26" s="213">
        <f>IF(C26=0,0,E26/C26)</f>
        <v>0</v>
      </c>
      <c r="G26" s="531">
        <f>ROUND(G25*G27,0)</f>
        <v>0</v>
      </c>
      <c r="H26" s="213">
        <f>IF(E26=0,0,G26/E26)</f>
        <v>0</v>
      </c>
      <c r="I26" s="531">
        <f>ROUND(I25*I27,0)</f>
        <v>0</v>
      </c>
      <c r="J26" s="213">
        <f>IF(G26=0,0,I26/G26)</f>
        <v>0</v>
      </c>
      <c r="K26" s="531">
        <f>ROUND(K25*K27,0)</f>
        <v>0</v>
      </c>
      <c r="L26" s="213">
        <f>IF(I26=0,0,K26/I26)</f>
        <v>0</v>
      </c>
      <c r="M26" s="531">
        <f>ROUND(M25*M27,0)</f>
        <v>0</v>
      </c>
      <c r="N26" s="213">
        <f>IF(K26=0,0,M26/K26)</f>
        <v>0</v>
      </c>
    </row>
    <row r="27" spans="1:14" s="266" customFormat="1" x14ac:dyDescent="0.2">
      <c r="A27" s="301" t="s">
        <v>502</v>
      </c>
      <c r="B27" s="303" t="s">
        <v>11</v>
      </c>
      <c r="C27" s="303" t="s">
        <v>11</v>
      </c>
      <c r="D27" s="303" t="s">
        <v>11</v>
      </c>
      <c r="E27" s="303" t="s">
        <v>11</v>
      </c>
      <c r="F27" s="303" t="s">
        <v>11</v>
      </c>
      <c r="G27" s="532">
        <v>0.8</v>
      </c>
      <c r="H27" s="303" t="s">
        <v>11</v>
      </c>
      <c r="I27" s="532">
        <v>0.8</v>
      </c>
      <c r="J27" s="303" t="s">
        <v>11</v>
      </c>
      <c r="K27" s="532">
        <v>0.8</v>
      </c>
      <c r="L27" s="303" t="s">
        <v>11</v>
      </c>
      <c r="M27" s="532">
        <v>0.8</v>
      </c>
      <c r="N27" s="303" t="s">
        <v>11</v>
      </c>
    </row>
    <row r="28" spans="1:14" s="266" customFormat="1" x14ac:dyDescent="0.2">
      <c r="A28" s="308" t="s">
        <v>503</v>
      </c>
      <c r="B28" s="525"/>
      <c r="C28" s="526"/>
      <c r="D28" s="237"/>
      <c r="E28" s="526"/>
      <c r="F28" s="237"/>
      <c r="G28" s="527"/>
      <c r="H28" s="237"/>
      <c r="I28" s="527"/>
      <c r="J28" s="237"/>
      <c r="K28" s="527"/>
      <c r="L28" s="237"/>
      <c r="M28" s="527"/>
      <c r="N28" s="238"/>
    </row>
    <row r="29" spans="1:14" s="266" customFormat="1" x14ac:dyDescent="0.2">
      <c r="A29" s="301" t="s">
        <v>484</v>
      </c>
      <c r="B29" s="520">
        <f>B6-B11</f>
        <v>0</v>
      </c>
      <c r="C29" s="520">
        <f>C6-C11</f>
        <v>0</v>
      </c>
      <c r="D29" s="194">
        <f>IF(B29=0,0,C29/B29)</f>
        <v>0</v>
      </c>
      <c r="E29" s="520">
        <f>E6-E11</f>
        <v>0</v>
      </c>
      <c r="F29" s="194">
        <f>IF(C29=0,0,E29/C29)</f>
        <v>0</v>
      </c>
      <c r="G29" s="521"/>
      <c r="H29" s="194">
        <f>IF(E29=0,0,G29/E29)</f>
        <v>0</v>
      </c>
      <c r="I29" s="521"/>
      <c r="J29" s="194">
        <f>IF(G29=0,0,I29/G29)</f>
        <v>0</v>
      </c>
      <c r="K29" s="521"/>
      <c r="L29" s="194">
        <f>IF(I29=0,0,K29/I29)</f>
        <v>0</v>
      </c>
      <c r="M29" s="521"/>
      <c r="N29" s="194">
        <f>IF(K29=0,0,M29/K29)</f>
        <v>0</v>
      </c>
    </row>
    <row r="30" spans="1:14" s="266" customFormat="1" x14ac:dyDescent="0.2">
      <c r="A30" s="301" t="s">
        <v>488</v>
      </c>
      <c r="B30" s="520">
        <f>B31+B32</f>
        <v>0</v>
      </c>
      <c r="C30" s="520">
        <f>C31+C32</f>
        <v>0</v>
      </c>
      <c r="D30" s="194">
        <f>IF(B30=0,0,C30/B30)</f>
        <v>0</v>
      </c>
      <c r="E30" s="520">
        <f>E31+E32</f>
        <v>0</v>
      </c>
      <c r="F30" s="194">
        <f>IF(C30=0,0,E30/C30)</f>
        <v>0</v>
      </c>
      <c r="G30" s="521">
        <f>G29*G33/1000</f>
        <v>0</v>
      </c>
      <c r="H30" s="194">
        <f>IF(E30=0,0,G30/E30)</f>
        <v>0</v>
      </c>
      <c r="I30" s="521">
        <f>I29*I33/1000</f>
        <v>0</v>
      </c>
      <c r="J30" s="194">
        <f>IF(G30=0,0,I30/G30)</f>
        <v>0</v>
      </c>
      <c r="K30" s="521">
        <f>K29*K33/1000</f>
        <v>0</v>
      </c>
      <c r="L30" s="194">
        <f>IF(I30=0,0,K30/I30)</f>
        <v>0</v>
      </c>
      <c r="M30" s="521">
        <f>M29*M33/1000</f>
        <v>0</v>
      </c>
      <c r="N30" s="194">
        <f>IF(K30=0,0,M30/K30)</f>
        <v>0</v>
      </c>
    </row>
    <row r="31" spans="1:14" s="266" customFormat="1" x14ac:dyDescent="0.2">
      <c r="A31" s="310" t="s">
        <v>498</v>
      </c>
      <c r="B31" s="520"/>
      <c r="C31" s="520"/>
      <c r="D31" s="303" t="s">
        <v>11</v>
      </c>
      <c r="E31" s="520"/>
      <c r="F31" s="303" t="s">
        <v>11</v>
      </c>
      <c r="G31" s="521" t="s">
        <v>11</v>
      </c>
      <c r="H31" s="303" t="s">
        <v>11</v>
      </c>
      <c r="I31" s="521" t="s">
        <v>11</v>
      </c>
      <c r="J31" s="303" t="s">
        <v>11</v>
      </c>
      <c r="K31" s="521" t="s">
        <v>11</v>
      </c>
      <c r="L31" s="303" t="s">
        <v>11</v>
      </c>
      <c r="M31" s="521" t="s">
        <v>11</v>
      </c>
      <c r="N31" s="303" t="s">
        <v>11</v>
      </c>
    </row>
    <row r="32" spans="1:14" s="266" customFormat="1" x14ac:dyDescent="0.2">
      <c r="A32" s="310" t="s">
        <v>499</v>
      </c>
      <c r="B32" s="520"/>
      <c r="C32" s="520"/>
      <c r="D32" s="303" t="s">
        <v>11</v>
      </c>
      <c r="E32" s="520"/>
      <c r="F32" s="303" t="s">
        <v>11</v>
      </c>
      <c r="G32" s="521" t="s">
        <v>11</v>
      </c>
      <c r="H32" s="303" t="s">
        <v>11</v>
      </c>
      <c r="I32" s="521" t="s">
        <v>11</v>
      </c>
      <c r="J32" s="303" t="s">
        <v>11</v>
      </c>
      <c r="K32" s="521" t="s">
        <v>11</v>
      </c>
      <c r="L32" s="303" t="s">
        <v>11</v>
      </c>
      <c r="M32" s="521" t="s">
        <v>11</v>
      </c>
      <c r="N32" s="303" t="s">
        <v>11</v>
      </c>
    </row>
    <row r="33" spans="1:14" s="266" customFormat="1" x14ac:dyDescent="0.2">
      <c r="A33" s="513" t="s">
        <v>500</v>
      </c>
      <c r="B33" s="528">
        <f>IF(B29=0,0,B30/B29*1000)</f>
        <v>0</v>
      </c>
      <c r="C33" s="528">
        <f>IF(C29=0,0,C30/C29*1000)</f>
        <v>0</v>
      </c>
      <c r="D33" s="303" t="s">
        <v>11</v>
      </c>
      <c r="E33" s="528">
        <f>IF(E29=0,0,E30/E29*1000)</f>
        <v>0</v>
      </c>
      <c r="F33" s="303" t="s">
        <v>11</v>
      </c>
      <c r="G33" s="528">
        <f>AVERAGE(B33,E33,C33)</f>
        <v>0</v>
      </c>
      <c r="H33" s="303" t="s">
        <v>11</v>
      </c>
      <c r="I33" s="528">
        <f>G33</f>
        <v>0</v>
      </c>
      <c r="J33" s="303" t="s">
        <v>11</v>
      </c>
      <c r="K33" s="528">
        <f>I33</f>
        <v>0</v>
      </c>
      <c r="L33" s="303" t="s">
        <v>11</v>
      </c>
      <c r="M33" s="528">
        <f>K33</f>
        <v>0</v>
      </c>
      <c r="N33" s="303" t="s">
        <v>11</v>
      </c>
    </row>
    <row r="34" spans="1:14" s="266" customFormat="1" x14ac:dyDescent="0.2">
      <c r="A34" s="306" t="s">
        <v>121</v>
      </c>
      <c r="B34" s="305">
        <f>IF(B42=0,0,B43/B42)</f>
        <v>0</v>
      </c>
      <c r="C34" s="305">
        <f>IF(C42=0,0,C43/C42)</f>
        <v>0</v>
      </c>
      <c r="D34" s="307" t="s">
        <v>11</v>
      </c>
      <c r="E34" s="305">
        <f>IF(E42=0,0,E43/E42)</f>
        <v>0</v>
      </c>
      <c r="F34" s="307" t="s">
        <v>11</v>
      </c>
      <c r="G34" s="17">
        <f>IF(AVERAGE(B34,C34,E34)&gt;1,1,AVERAGE(B34,C34,E34))</f>
        <v>0</v>
      </c>
      <c r="H34" s="303" t="s">
        <v>11</v>
      </c>
      <c r="I34" s="17">
        <f>G34</f>
        <v>0</v>
      </c>
      <c r="J34" s="303" t="s">
        <v>11</v>
      </c>
      <c r="K34" s="17">
        <f>I34</f>
        <v>0</v>
      </c>
      <c r="L34" s="303" t="s">
        <v>11</v>
      </c>
      <c r="M34" s="17">
        <f>K34</f>
        <v>0</v>
      </c>
      <c r="N34" s="303" t="s">
        <v>11</v>
      </c>
    </row>
    <row r="35" spans="1:14" s="266" customFormat="1" x14ac:dyDescent="0.2">
      <c r="A35" s="301" t="s">
        <v>5</v>
      </c>
      <c r="B35" s="303" t="s">
        <v>11</v>
      </c>
      <c r="C35" s="303" t="s">
        <v>11</v>
      </c>
      <c r="D35" s="303" t="s">
        <v>11</v>
      </c>
      <c r="E35" s="303" t="s">
        <v>11</v>
      </c>
      <c r="F35" s="303" t="s">
        <v>11</v>
      </c>
      <c r="G35" s="521">
        <f>G30*G34</f>
        <v>0</v>
      </c>
      <c r="H35" s="303" t="s">
        <v>11</v>
      </c>
      <c r="I35" s="521">
        <f>I30*I34</f>
        <v>0</v>
      </c>
      <c r="J35" s="303" t="s">
        <v>11</v>
      </c>
      <c r="K35" s="521">
        <f>K30*K34</f>
        <v>0</v>
      </c>
      <c r="L35" s="303" t="s">
        <v>11</v>
      </c>
      <c r="M35" s="521">
        <f>M30*M34</f>
        <v>0</v>
      </c>
      <c r="N35" s="303" t="s">
        <v>11</v>
      </c>
    </row>
    <row r="36" spans="1:14" s="266" customFormat="1" ht="28.5" x14ac:dyDescent="0.2">
      <c r="A36" s="308" t="s">
        <v>6</v>
      </c>
      <c r="B36" s="309" t="s">
        <v>11</v>
      </c>
      <c r="C36" s="309" t="s">
        <v>11</v>
      </c>
      <c r="D36" s="309" t="s">
        <v>11</v>
      </c>
      <c r="E36" s="309" t="s">
        <v>11</v>
      </c>
      <c r="F36" s="309" t="s">
        <v>11</v>
      </c>
      <c r="G36" s="524">
        <f>G37+G38+G39+G40+G41</f>
        <v>0</v>
      </c>
      <c r="H36" s="309" t="s">
        <v>11</v>
      </c>
      <c r="I36" s="524">
        <f>I37+I38+I39+I40+I41</f>
        <v>0</v>
      </c>
      <c r="J36" s="309" t="s">
        <v>11</v>
      </c>
      <c r="K36" s="524">
        <f t="shared" ref="K36" si="8">K37+K38+K39+K40+K41</f>
        <v>0</v>
      </c>
      <c r="L36" s="309" t="s">
        <v>11</v>
      </c>
      <c r="M36" s="524">
        <f t="shared" ref="M36" si="9">M37+M38+M39+M40+M41</f>
        <v>0</v>
      </c>
      <c r="N36" s="309" t="s">
        <v>11</v>
      </c>
    </row>
    <row r="37" spans="1:14" s="266" customFormat="1" x14ac:dyDescent="0.2">
      <c r="A37" s="310" t="s">
        <v>8</v>
      </c>
      <c r="B37" s="303" t="s">
        <v>11</v>
      </c>
      <c r="C37" s="303" t="s">
        <v>11</v>
      </c>
      <c r="D37" s="303" t="s">
        <v>11</v>
      </c>
      <c r="E37" s="303" t="s">
        <v>11</v>
      </c>
      <c r="F37" s="303" t="s">
        <v>11</v>
      </c>
      <c r="G37" s="521"/>
      <c r="H37" s="303" t="s">
        <v>11</v>
      </c>
      <c r="I37" s="521"/>
      <c r="J37" s="303" t="s">
        <v>11</v>
      </c>
      <c r="K37" s="521"/>
      <c r="L37" s="303" t="s">
        <v>11</v>
      </c>
      <c r="M37" s="521"/>
      <c r="N37" s="303" t="s">
        <v>11</v>
      </c>
    </row>
    <row r="38" spans="1:14" s="266" customFormat="1" ht="30" x14ac:dyDescent="0.2">
      <c r="A38" s="310" t="s">
        <v>9</v>
      </c>
      <c r="B38" s="303" t="s">
        <v>11</v>
      </c>
      <c r="C38" s="303" t="s">
        <v>11</v>
      </c>
      <c r="D38" s="303" t="s">
        <v>11</v>
      </c>
      <c r="E38" s="303" t="s">
        <v>11</v>
      </c>
      <c r="F38" s="303" t="s">
        <v>11</v>
      </c>
      <c r="G38" s="521"/>
      <c r="H38" s="303" t="s">
        <v>11</v>
      </c>
      <c r="I38" s="521"/>
      <c r="J38" s="303" t="s">
        <v>11</v>
      </c>
      <c r="K38" s="521"/>
      <c r="L38" s="303" t="s">
        <v>11</v>
      </c>
      <c r="M38" s="521"/>
      <c r="N38" s="303" t="s">
        <v>11</v>
      </c>
    </row>
    <row r="39" spans="1:14" s="266" customFormat="1" x14ac:dyDescent="0.2">
      <c r="A39" s="310" t="s">
        <v>7</v>
      </c>
      <c r="B39" s="303" t="s">
        <v>11</v>
      </c>
      <c r="C39" s="303" t="s">
        <v>11</v>
      </c>
      <c r="D39" s="303" t="s">
        <v>11</v>
      </c>
      <c r="E39" s="303" t="s">
        <v>11</v>
      </c>
      <c r="F39" s="303" t="s">
        <v>11</v>
      </c>
      <c r="G39" s="521"/>
      <c r="H39" s="303" t="s">
        <v>11</v>
      </c>
      <c r="I39" s="521"/>
      <c r="J39" s="303" t="s">
        <v>11</v>
      </c>
      <c r="K39" s="521"/>
      <c r="L39" s="303" t="s">
        <v>11</v>
      </c>
      <c r="M39" s="521"/>
      <c r="N39" s="303" t="s">
        <v>11</v>
      </c>
    </row>
    <row r="40" spans="1:14" s="266" customFormat="1" ht="45" x14ac:dyDescent="0.2">
      <c r="A40" s="310" t="s">
        <v>501</v>
      </c>
      <c r="B40" s="303" t="s">
        <v>11</v>
      </c>
      <c r="C40" s="303" t="s">
        <v>11</v>
      </c>
      <c r="D40" s="303" t="s">
        <v>11</v>
      </c>
      <c r="E40" s="303" t="s">
        <v>11</v>
      </c>
      <c r="F40" s="303" t="s">
        <v>11</v>
      </c>
      <c r="G40" s="521"/>
      <c r="H40" s="303" t="s">
        <v>11</v>
      </c>
      <c r="I40" s="521"/>
      <c r="J40" s="303" t="s">
        <v>11</v>
      </c>
      <c r="K40" s="521"/>
      <c r="L40" s="303" t="s">
        <v>11</v>
      </c>
      <c r="M40" s="521"/>
      <c r="N40" s="303" t="s">
        <v>11</v>
      </c>
    </row>
    <row r="41" spans="1:14" s="266" customFormat="1" ht="30" x14ac:dyDescent="0.2">
      <c r="A41" s="310" t="s">
        <v>21</v>
      </c>
      <c r="B41" s="303" t="s">
        <v>11</v>
      </c>
      <c r="C41" s="303" t="s">
        <v>11</v>
      </c>
      <c r="D41" s="303" t="s">
        <v>11</v>
      </c>
      <c r="E41" s="303" t="s">
        <v>11</v>
      </c>
      <c r="F41" s="303" t="s">
        <v>11</v>
      </c>
      <c r="G41" s="521"/>
      <c r="H41" s="303" t="s">
        <v>11</v>
      </c>
      <c r="I41" s="521"/>
      <c r="J41" s="303" t="s">
        <v>11</v>
      </c>
      <c r="K41" s="521"/>
      <c r="L41" s="303" t="s">
        <v>11</v>
      </c>
      <c r="M41" s="521"/>
      <c r="N41" s="303" t="s">
        <v>11</v>
      </c>
    </row>
    <row r="42" spans="1:14" s="266" customFormat="1" x14ac:dyDescent="0.2">
      <c r="A42" s="301" t="s">
        <v>19</v>
      </c>
      <c r="B42" s="520"/>
      <c r="C42" s="520"/>
      <c r="D42" s="194">
        <f>IF(B42=0,0,C42/B42)</f>
        <v>0</v>
      </c>
      <c r="E42" s="520"/>
      <c r="F42" s="194">
        <f>IF(C42=0,0,E42/C42)</f>
        <v>0</v>
      </c>
      <c r="G42" s="303" t="s">
        <v>11</v>
      </c>
      <c r="H42" s="303" t="s">
        <v>11</v>
      </c>
      <c r="I42" s="303" t="s">
        <v>11</v>
      </c>
      <c r="J42" s="303" t="s">
        <v>11</v>
      </c>
      <c r="K42" s="303" t="s">
        <v>11</v>
      </c>
      <c r="L42" s="303" t="s">
        <v>11</v>
      </c>
      <c r="M42" s="303" t="s">
        <v>11</v>
      </c>
      <c r="N42" s="303" t="s">
        <v>11</v>
      </c>
    </row>
    <row r="43" spans="1:14" s="266" customFormat="1" x14ac:dyDescent="0.2">
      <c r="A43" s="301" t="s">
        <v>18</v>
      </c>
      <c r="B43" s="520"/>
      <c r="C43" s="520"/>
      <c r="D43" s="194">
        <f>IF(B43=0,0,C43/B43)</f>
        <v>0</v>
      </c>
      <c r="E43" s="520"/>
      <c r="F43" s="194">
        <f>IF(C43=0,0,E43/C43)</f>
        <v>0</v>
      </c>
      <c r="G43" s="521">
        <f>G35+G36</f>
        <v>0</v>
      </c>
      <c r="H43" s="194">
        <f>IF(E43=0,0,G43/E43)</f>
        <v>0</v>
      </c>
      <c r="I43" s="521">
        <f>I35+I36</f>
        <v>0</v>
      </c>
      <c r="J43" s="194">
        <f>IF(G43=0,0,I43/G43)</f>
        <v>0</v>
      </c>
      <c r="K43" s="521">
        <f>K35+K36</f>
        <v>0</v>
      </c>
      <c r="L43" s="194">
        <f>IF(I43=0,0,K43/I43)</f>
        <v>0</v>
      </c>
      <c r="M43" s="521">
        <f>M35+M36</f>
        <v>0</v>
      </c>
      <c r="N43" s="194">
        <f>IF(K43=0,0,M43/K43)</f>
        <v>0</v>
      </c>
    </row>
    <row r="44" spans="1:14" x14ac:dyDescent="0.2">
      <c r="A44" s="529" t="s">
        <v>496</v>
      </c>
      <c r="B44" s="530"/>
      <c r="C44" s="530"/>
      <c r="D44" s="213">
        <f>IF(B44=0,0,C44/B44)</f>
        <v>0</v>
      </c>
      <c r="E44" s="530"/>
      <c r="F44" s="213">
        <f>IF(C44=0,0,E44/C44)</f>
        <v>0</v>
      </c>
      <c r="G44" s="531">
        <f>ROUND(G43*G45,0)</f>
        <v>0</v>
      </c>
      <c r="H44" s="213">
        <f>IF(E44=0,0,G44/E44)</f>
        <v>0</v>
      </c>
      <c r="I44" s="531">
        <f>ROUND(I43*I45,0)</f>
        <v>0</v>
      </c>
      <c r="J44" s="213">
        <f>IF(G44=0,0,I44/G44)</f>
        <v>0</v>
      </c>
      <c r="K44" s="531">
        <f>ROUND(K43*K45,0)</f>
        <v>0</v>
      </c>
      <c r="L44" s="213">
        <f>IF(I44=0,0,K44/I44)</f>
        <v>0</v>
      </c>
      <c r="M44" s="531">
        <f>ROUND(M43*M45,0)</f>
        <v>0</v>
      </c>
      <c r="N44" s="213">
        <f>IF(K44=0,0,M44/K44)</f>
        <v>0</v>
      </c>
    </row>
    <row r="45" spans="1:14" x14ac:dyDescent="0.2">
      <c r="A45" s="301" t="s">
        <v>502</v>
      </c>
      <c r="B45" s="303" t="s">
        <v>11</v>
      </c>
      <c r="C45" s="303" t="s">
        <v>11</v>
      </c>
      <c r="D45" s="303" t="s">
        <v>11</v>
      </c>
      <c r="E45" s="303" t="s">
        <v>11</v>
      </c>
      <c r="F45" s="303" t="s">
        <v>11</v>
      </c>
      <c r="G45" s="532">
        <v>0.8</v>
      </c>
      <c r="H45" s="303" t="s">
        <v>11</v>
      </c>
      <c r="I45" s="532">
        <v>0.8</v>
      </c>
      <c r="J45" s="303" t="s">
        <v>11</v>
      </c>
      <c r="K45" s="532">
        <v>0.8</v>
      </c>
      <c r="L45" s="303" t="s">
        <v>11</v>
      </c>
      <c r="M45" s="532">
        <v>0.8</v>
      </c>
      <c r="N45" s="303" t="s">
        <v>11</v>
      </c>
    </row>
  </sheetData>
  <mergeCells count="3">
    <mergeCell ref="A1:N1"/>
    <mergeCell ref="M2:N2"/>
    <mergeCell ref="A3:N3"/>
  </mergeCells>
  <printOptions horizontalCentered="1"/>
  <pageMargins left="0" right="0" top="0.31496062992125984" bottom="0" header="0" footer="0"/>
  <pageSetup paperSize="9" scale="67" orientation="landscape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workbookViewId="0">
      <selection activeCell="A2" sqref="A2"/>
    </sheetView>
  </sheetViews>
  <sheetFormatPr defaultRowHeight="15.75" x14ac:dyDescent="0.2"/>
  <cols>
    <col min="1" max="1" width="45.85546875" style="267" customWidth="1"/>
    <col min="2" max="2" width="14.85546875" style="267" customWidth="1"/>
    <col min="3" max="3" width="14.7109375" style="267" customWidth="1"/>
    <col min="4" max="4" width="10.7109375" style="267" customWidth="1"/>
    <col min="5" max="5" width="14.5703125" style="300" customWidth="1"/>
    <col min="6" max="6" width="10.7109375" style="300" customWidth="1"/>
    <col min="7" max="7" width="13.28515625" style="266" customWidth="1"/>
    <col min="8" max="8" width="10.7109375" style="266" customWidth="1"/>
    <col min="9" max="9" width="14.85546875" style="282" customWidth="1"/>
    <col min="10" max="10" width="10.7109375" style="282" customWidth="1"/>
    <col min="11" max="11" width="15.85546875" style="282" customWidth="1"/>
    <col min="12" max="12" width="10.7109375" style="282" customWidth="1"/>
    <col min="13" max="13" width="15.5703125" style="282" customWidth="1"/>
    <col min="14" max="14" width="10.7109375" style="282" customWidth="1"/>
    <col min="15" max="16384" width="9.140625" style="282"/>
  </cols>
  <sheetData>
    <row r="1" spans="1:14" s="266" customFormat="1" x14ac:dyDescent="0.2">
      <c r="A1" s="655">
        <v>124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</row>
    <row r="2" spans="1:14" s="266" customFormat="1" ht="33.75" customHeight="1" x14ac:dyDescent="0.2">
      <c r="A2" s="267"/>
      <c r="B2" s="267"/>
      <c r="C2" s="267"/>
      <c r="D2" s="267"/>
      <c r="M2" s="654" t="s">
        <v>504</v>
      </c>
      <c r="N2" s="654"/>
    </row>
    <row r="3" spans="1:14" s="266" customFormat="1" ht="18.75" x14ac:dyDescent="0.2">
      <c r="A3" s="622" t="s">
        <v>505</v>
      </c>
      <c r="B3" s="622"/>
      <c r="C3" s="622"/>
      <c r="D3" s="622"/>
      <c r="E3" s="622"/>
      <c r="F3" s="622"/>
      <c r="G3" s="622"/>
      <c r="H3" s="622"/>
      <c r="I3" s="622"/>
      <c r="J3" s="622"/>
      <c r="K3" s="622"/>
      <c r="L3" s="622"/>
      <c r="M3" s="622"/>
      <c r="N3" s="622"/>
    </row>
    <row r="4" spans="1:14" s="266" customFormat="1" x14ac:dyDescent="0.2">
      <c r="A4" s="268"/>
      <c r="B4" s="268"/>
      <c r="C4" s="268"/>
      <c r="D4" s="268"/>
      <c r="E4" s="268"/>
      <c r="F4" s="268"/>
      <c r="N4" s="269" t="s">
        <v>0</v>
      </c>
    </row>
    <row r="5" spans="1:14" s="266" customFormat="1" ht="42.75" x14ac:dyDescent="0.2">
      <c r="A5" s="270" t="s">
        <v>1</v>
      </c>
      <c r="B5" s="271" t="s">
        <v>24</v>
      </c>
      <c r="C5" s="271" t="s">
        <v>25</v>
      </c>
      <c r="D5" s="271" t="s">
        <v>20</v>
      </c>
      <c r="E5" s="271" t="s">
        <v>26</v>
      </c>
      <c r="F5" s="271" t="s">
        <v>20</v>
      </c>
      <c r="G5" s="271" t="s">
        <v>27</v>
      </c>
      <c r="H5" s="271" t="s">
        <v>20</v>
      </c>
      <c r="I5" s="271" t="s">
        <v>28</v>
      </c>
      <c r="J5" s="271" t="s">
        <v>20</v>
      </c>
      <c r="K5" s="271" t="s">
        <v>29</v>
      </c>
      <c r="L5" s="271" t="s">
        <v>20</v>
      </c>
      <c r="M5" s="271" t="s">
        <v>30</v>
      </c>
      <c r="N5" s="271" t="s">
        <v>20</v>
      </c>
    </row>
    <row r="6" spans="1:14" s="266" customFormat="1" x14ac:dyDescent="0.2">
      <c r="A6" s="311" t="s">
        <v>18</v>
      </c>
      <c r="B6" s="530">
        <f>B15+B24+B33</f>
        <v>0</v>
      </c>
      <c r="C6" s="530">
        <f>C15+C24+C33</f>
        <v>0</v>
      </c>
      <c r="D6" s="213">
        <f>IF(B6=0,0,C6/B6)</f>
        <v>0</v>
      </c>
      <c r="E6" s="530">
        <f>E15+E24+E33</f>
        <v>0</v>
      </c>
      <c r="F6" s="213">
        <f>IF(C6=0,0,E6/C6)</f>
        <v>0</v>
      </c>
      <c r="G6" s="530">
        <f>G15+G24+G33</f>
        <v>0</v>
      </c>
      <c r="H6" s="213">
        <f>IF(E6=0,0,G6/E6)</f>
        <v>0</v>
      </c>
      <c r="I6" s="530">
        <f>I15+I24+I33</f>
        <v>0</v>
      </c>
      <c r="J6" s="213">
        <f>IF(G6=0,0,I6/G6)</f>
        <v>0</v>
      </c>
      <c r="K6" s="530">
        <f>K15+K24+K33</f>
        <v>0</v>
      </c>
      <c r="L6" s="213">
        <f>IF(I6=0,0,K6/I6)</f>
        <v>0</v>
      </c>
      <c r="M6" s="530">
        <f>M15+M24+M33</f>
        <v>0</v>
      </c>
      <c r="N6" s="213">
        <f>IF(K6=0,0,M6/K6)</f>
        <v>0</v>
      </c>
    </row>
    <row r="7" spans="1:14" s="266" customFormat="1" x14ac:dyDescent="0.2">
      <c r="A7" s="308" t="s">
        <v>506</v>
      </c>
      <c r="B7" s="533"/>
      <c r="C7" s="534"/>
      <c r="D7" s="237"/>
      <c r="E7" s="534"/>
      <c r="F7" s="237"/>
      <c r="G7" s="535"/>
      <c r="H7" s="237"/>
      <c r="I7" s="535"/>
      <c r="J7" s="237"/>
      <c r="K7" s="535"/>
      <c r="L7" s="237"/>
      <c r="M7" s="535"/>
      <c r="N7" s="238"/>
    </row>
    <row r="8" spans="1:14" s="266" customFormat="1" x14ac:dyDescent="0.2">
      <c r="A8" s="301" t="s">
        <v>507</v>
      </c>
      <c r="B8" s="520"/>
      <c r="C8" s="520"/>
      <c r="D8" s="194">
        <f>IF(B8=0,0,C8/B8)</f>
        <v>0</v>
      </c>
      <c r="E8" s="520"/>
      <c r="F8" s="194">
        <f>IF(C8=0,0,E8/C8)</f>
        <v>0</v>
      </c>
      <c r="G8" s="521"/>
      <c r="H8" s="194">
        <f>IF(E8=0,0,G8/E8)</f>
        <v>0</v>
      </c>
      <c r="I8" s="521"/>
      <c r="J8" s="194">
        <f>IF(G8=0,0,I8/G8)</f>
        <v>0</v>
      </c>
      <c r="K8" s="521"/>
      <c r="L8" s="194">
        <f>IF(I8=0,0,K8/I8)</f>
        <v>0</v>
      </c>
      <c r="M8" s="521"/>
      <c r="N8" s="194">
        <f>IF(K8=0,0,M8/K8)</f>
        <v>0</v>
      </c>
    </row>
    <row r="9" spans="1:14" s="292" customFormat="1" x14ac:dyDescent="0.2">
      <c r="A9" s="304" t="s">
        <v>508</v>
      </c>
      <c r="B9" s="521">
        <f>IF(B8=0,0,(B15/B8)*1000)</f>
        <v>0</v>
      </c>
      <c r="C9" s="521">
        <f>IF(C8=0,0,(C15/C8)*1000)</f>
        <v>0</v>
      </c>
      <c r="D9" s="194">
        <f>IF(B9=0,0,C9/B9)</f>
        <v>0</v>
      </c>
      <c r="E9" s="521">
        <f>IF(E8=0,0,(E15/E8)*1000)</f>
        <v>0</v>
      </c>
      <c r="F9" s="194">
        <f>IF(C9=0,0,E9/C9)</f>
        <v>0</v>
      </c>
      <c r="G9" s="521">
        <f>AVERAGE(C9,E9,B9)</f>
        <v>0</v>
      </c>
      <c r="H9" s="194">
        <f>IF(E9=0,0,G9/E9)</f>
        <v>0</v>
      </c>
      <c r="I9" s="521">
        <f>G9</f>
        <v>0</v>
      </c>
      <c r="J9" s="194">
        <f>IF(G9=0,0,I9/G9)</f>
        <v>0</v>
      </c>
      <c r="K9" s="521">
        <f>I9</f>
        <v>0</v>
      </c>
      <c r="L9" s="194">
        <f>IF(I9=0,0,K9/I9)</f>
        <v>0</v>
      </c>
      <c r="M9" s="521">
        <f>K9</f>
        <v>0</v>
      </c>
      <c r="N9" s="194">
        <f>IF(K9=0,0,M9/K9)</f>
        <v>0</v>
      </c>
    </row>
    <row r="10" spans="1:14" s="266" customFormat="1" ht="30" x14ac:dyDescent="0.2">
      <c r="A10" s="301" t="s">
        <v>5</v>
      </c>
      <c r="B10" s="521" t="s">
        <v>11</v>
      </c>
      <c r="C10" s="521" t="s">
        <v>11</v>
      </c>
      <c r="D10" s="303" t="s">
        <v>11</v>
      </c>
      <c r="E10" s="521" t="s">
        <v>11</v>
      </c>
      <c r="F10" s="303" t="s">
        <v>11</v>
      </c>
      <c r="G10" s="521">
        <f>G8*G9/1000</f>
        <v>0</v>
      </c>
      <c r="H10" s="303" t="s">
        <v>11</v>
      </c>
      <c r="I10" s="521">
        <f>I8*I9/1000</f>
        <v>0</v>
      </c>
      <c r="J10" s="303" t="s">
        <v>11</v>
      </c>
      <c r="K10" s="521">
        <f>K8*K9/1000</f>
        <v>0</v>
      </c>
      <c r="L10" s="303" t="s">
        <v>11</v>
      </c>
      <c r="M10" s="521">
        <f>M8*M9/1000</f>
        <v>0</v>
      </c>
      <c r="N10" s="303" t="s">
        <v>11</v>
      </c>
    </row>
    <row r="11" spans="1:14" s="266" customFormat="1" ht="28.5" x14ac:dyDescent="0.2">
      <c r="A11" s="308" t="s">
        <v>6</v>
      </c>
      <c r="B11" s="524" t="s">
        <v>11</v>
      </c>
      <c r="C11" s="524" t="s">
        <v>11</v>
      </c>
      <c r="D11" s="309" t="s">
        <v>11</v>
      </c>
      <c r="E11" s="524" t="s">
        <v>11</v>
      </c>
      <c r="F11" s="309" t="s">
        <v>11</v>
      </c>
      <c r="G11" s="524">
        <f>G12+G13+G14</f>
        <v>0</v>
      </c>
      <c r="H11" s="309" t="s">
        <v>11</v>
      </c>
      <c r="I11" s="524">
        <f>I12+I13+I14</f>
        <v>0</v>
      </c>
      <c r="J11" s="309" t="s">
        <v>11</v>
      </c>
      <c r="K11" s="524">
        <f>K12+K13+K14</f>
        <v>0</v>
      </c>
      <c r="L11" s="309" t="s">
        <v>11</v>
      </c>
      <c r="M11" s="524">
        <f>M12+M13+M14</f>
        <v>0</v>
      </c>
      <c r="N11" s="309" t="s">
        <v>11</v>
      </c>
    </row>
    <row r="12" spans="1:14" s="266" customFormat="1" x14ac:dyDescent="0.2">
      <c r="A12" s="310" t="s">
        <v>509</v>
      </c>
      <c r="B12" s="521" t="s">
        <v>11</v>
      </c>
      <c r="C12" s="521" t="s">
        <v>11</v>
      </c>
      <c r="D12" s="303" t="s">
        <v>11</v>
      </c>
      <c r="E12" s="521" t="s">
        <v>11</v>
      </c>
      <c r="F12" s="303" t="s">
        <v>11</v>
      </c>
      <c r="G12" s="521"/>
      <c r="H12" s="303" t="s">
        <v>11</v>
      </c>
      <c r="I12" s="521"/>
      <c r="J12" s="303" t="s">
        <v>11</v>
      </c>
      <c r="K12" s="521"/>
      <c r="L12" s="303" t="s">
        <v>11</v>
      </c>
      <c r="M12" s="521"/>
      <c r="N12" s="303" t="s">
        <v>11</v>
      </c>
    </row>
    <row r="13" spans="1:14" s="266" customFormat="1" ht="30" x14ac:dyDescent="0.2">
      <c r="A13" s="310" t="s">
        <v>510</v>
      </c>
      <c r="B13" s="521" t="s">
        <v>11</v>
      </c>
      <c r="C13" s="521" t="s">
        <v>11</v>
      </c>
      <c r="D13" s="303" t="s">
        <v>11</v>
      </c>
      <c r="E13" s="521" t="s">
        <v>11</v>
      </c>
      <c r="F13" s="303" t="s">
        <v>11</v>
      </c>
      <c r="G13" s="521"/>
      <c r="H13" s="303" t="s">
        <v>11</v>
      </c>
      <c r="I13" s="521"/>
      <c r="J13" s="303" t="s">
        <v>11</v>
      </c>
      <c r="K13" s="521"/>
      <c r="L13" s="303" t="s">
        <v>11</v>
      </c>
      <c r="M13" s="521"/>
      <c r="N13" s="303" t="s">
        <v>11</v>
      </c>
    </row>
    <row r="14" spans="1:14" s="266" customFormat="1" ht="45" x14ac:dyDescent="0.2">
      <c r="A14" s="310" t="s">
        <v>511</v>
      </c>
      <c r="B14" s="521" t="s">
        <v>11</v>
      </c>
      <c r="C14" s="521" t="s">
        <v>11</v>
      </c>
      <c r="D14" s="303" t="s">
        <v>11</v>
      </c>
      <c r="E14" s="521" t="s">
        <v>11</v>
      </c>
      <c r="F14" s="303" t="s">
        <v>11</v>
      </c>
      <c r="G14" s="521"/>
      <c r="H14" s="303" t="s">
        <v>11</v>
      </c>
      <c r="I14" s="521"/>
      <c r="J14" s="303" t="s">
        <v>11</v>
      </c>
      <c r="K14" s="521"/>
      <c r="L14" s="303" t="s">
        <v>11</v>
      </c>
      <c r="M14" s="521"/>
      <c r="N14" s="303" t="s">
        <v>11</v>
      </c>
    </row>
    <row r="15" spans="1:14" s="266" customFormat="1" x14ac:dyDescent="0.2">
      <c r="A15" s="536" t="s">
        <v>512</v>
      </c>
      <c r="B15" s="537"/>
      <c r="C15" s="537"/>
      <c r="D15" s="538">
        <f>IF(B15=0,0,C15/B15)</f>
        <v>0</v>
      </c>
      <c r="E15" s="537"/>
      <c r="F15" s="538">
        <f>IF(C15=0,0,E15/C15)</f>
        <v>0</v>
      </c>
      <c r="G15" s="539">
        <f>ROUND(G10+G11,0)</f>
        <v>0</v>
      </c>
      <c r="H15" s="538">
        <f>IF(E15=0,0,G15/E15)</f>
        <v>0</v>
      </c>
      <c r="I15" s="539">
        <f>ROUND(I10+I11,0)</f>
        <v>0</v>
      </c>
      <c r="J15" s="538">
        <f>IF(G15=0,0,I15/G15)</f>
        <v>0</v>
      </c>
      <c r="K15" s="539">
        <f>ROUND(K10+K11,0)</f>
        <v>0</v>
      </c>
      <c r="L15" s="538">
        <f>IF(I15=0,0,K15/I15)</f>
        <v>0</v>
      </c>
      <c r="M15" s="539">
        <f>ROUND(M10+M11,0)</f>
        <v>0</v>
      </c>
      <c r="N15" s="538">
        <f>IF(K15=0,0,M15/K15)</f>
        <v>0</v>
      </c>
    </row>
    <row r="16" spans="1:14" s="266" customFormat="1" x14ac:dyDescent="0.2">
      <c r="A16" s="308" t="s">
        <v>513</v>
      </c>
      <c r="B16" s="525"/>
      <c r="C16" s="526"/>
      <c r="D16" s="237"/>
      <c r="E16" s="526"/>
      <c r="F16" s="237"/>
      <c r="G16" s="527"/>
      <c r="H16" s="237"/>
      <c r="I16" s="527"/>
      <c r="J16" s="237"/>
      <c r="K16" s="527"/>
      <c r="L16" s="237"/>
      <c r="M16" s="527"/>
      <c r="N16" s="238"/>
    </row>
    <row r="17" spans="1:14" s="266" customFormat="1" x14ac:dyDescent="0.2">
      <c r="A17" s="301" t="s">
        <v>507</v>
      </c>
      <c r="B17" s="520"/>
      <c r="C17" s="520"/>
      <c r="D17" s="194">
        <f>IF(B17=0,0,C17/B17)</f>
        <v>0</v>
      </c>
      <c r="E17" s="520"/>
      <c r="F17" s="194">
        <f>IF(C17=0,0,E17/C17)</f>
        <v>0</v>
      </c>
      <c r="G17" s="521"/>
      <c r="H17" s="194">
        <f>IF(E17=0,0,G17/E17)</f>
        <v>0</v>
      </c>
      <c r="I17" s="521"/>
      <c r="J17" s="194">
        <f>IF(G17=0,0,I17/G17)</f>
        <v>0</v>
      </c>
      <c r="K17" s="521"/>
      <c r="L17" s="194">
        <f>IF(I17=0,0,K17/I17)</f>
        <v>0</v>
      </c>
      <c r="M17" s="521"/>
      <c r="N17" s="194">
        <f>IF(K17=0,0,M17/K17)</f>
        <v>0</v>
      </c>
    </row>
    <row r="18" spans="1:14" s="266" customFormat="1" x14ac:dyDescent="0.2">
      <c r="A18" s="304" t="s">
        <v>508</v>
      </c>
      <c r="B18" s="521">
        <f>IF(B17=0,0,(B24/B17)*1000)</f>
        <v>0</v>
      </c>
      <c r="C18" s="521">
        <f>IF(C17=0,0,(C24/C17)*1000)</f>
        <v>0</v>
      </c>
      <c r="D18" s="194">
        <f>IF(B18=0,0,C18/B18)</f>
        <v>0</v>
      </c>
      <c r="E18" s="521">
        <f>IF(E17=0,0,(E24/E17)*1000)</f>
        <v>0</v>
      </c>
      <c r="F18" s="194">
        <f>IF(C18=0,0,E18/C18)</f>
        <v>0</v>
      </c>
      <c r="G18" s="521">
        <f>AVERAGE(B18,C18,E18)</f>
        <v>0</v>
      </c>
      <c r="H18" s="194">
        <f>IF(E18=0,0,G18/E18)</f>
        <v>0</v>
      </c>
      <c r="I18" s="521">
        <f>G18</f>
        <v>0</v>
      </c>
      <c r="J18" s="194">
        <f>IF(G18=0,0,I18/G18)</f>
        <v>0</v>
      </c>
      <c r="K18" s="521">
        <f>I18</f>
        <v>0</v>
      </c>
      <c r="L18" s="194">
        <f>IF(I18=0,0,K18/I18)</f>
        <v>0</v>
      </c>
      <c r="M18" s="521">
        <f>K18</f>
        <v>0</v>
      </c>
      <c r="N18" s="194">
        <f>IF(K18=0,0,M18/K18)</f>
        <v>0</v>
      </c>
    </row>
    <row r="19" spans="1:14" s="266" customFormat="1" ht="30" x14ac:dyDescent="0.2">
      <c r="A19" s="301" t="s">
        <v>5</v>
      </c>
      <c r="B19" s="521" t="s">
        <v>11</v>
      </c>
      <c r="C19" s="521" t="s">
        <v>11</v>
      </c>
      <c r="D19" s="303" t="s">
        <v>11</v>
      </c>
      <c r="E19" s="521" t="s">
        <v>11</v>
      </c>
      <c r="F19" s="303" t="s">
        <v>11</v>
      </c>
      <c r="G19" s="521">
        <f>G17*G18/1000</f>
        <v>0</v>
      </c>
      <c r="H19" s="303" t="s">
        <v>11</v>
      </c>
      <c r="I19" s="521">
        <f>I17*I18/1000</f>
        <v>0</v>
      </c>
      <c r="J19" s="303" t="s">
        <v>11</v>
      </c>
      <c r="K19" s="521">
        <f>K17*K18/1000</f>
        <v>0</v>
      </c>
      <c r="L19" s="303" t="s">
        <v>11</v>
      </c>
      <c r="M19" s="521">
        <f>M17*M18/1000</f>
        <v>0</v>
      </c>
      <c r="N19" s="303" t="s">
        <v>11</v>
      </c>
    </row>
    <row r="20" spans="1:14" s="266" customFormat="1" ht="28.5" x14ac:dyDescent="0.2">
      <c r="A20" s="308" t="s">
        <v>6</v>
      </c>
      <c r="B20" s="524" t="s">
        <v>11</v>
      </c>
      <c r="C20" s="524" t="s">
        <v>11</v>
      </c>
      <c r="D20" s="309" t="s">
        <v>11</v>
      </c>
      <c r="E20" s="524" t="s">
        <v>11</v>
      </c>
      <c r="F20" s="309" t="s">
        <v>11</v>
      </c>
      <c r="G20" s="524">
        <f>G21+G22+G23</f>
        <v>0</v>
      </c>
      <c r="H20" s="309" t="s">
        <v>11</v>
      </c>
      <c r="I20" s="524">
        <f>I21+I22+I23</f>
        <v>0</v>
      </c>
      <c r="J20" s="309" t="s">
        <v>11</v>
      </c>
      <c r="K20" s="524">
        <f>K21+K22+K23</f>
        <v>0</v>
      </c>
      <c r="L20" s="309" t="s">
        <v>11</v>
      </c>
      <c r="M20" s="524">
        <f>M21+M22+M23</f>
        <v>0</v>
      </c>
      <c r="N20" s="309" t="s">
        <v>11</v>
      </c>
    </row>
    <row r="21" spans="1:14" s="266" customFormat="1" x14ac:dyDescent="0.2">
      <c r="A21" s="310" t="s">
        <v>509</v>
      </c>
      <c r="B21" s="521" t="s">
        <v>11</v>
      </c>
      <c r="C21" s="521" t="s">
        <v>11</v>
      </c>
      <c r="D21" s="303" t="s">
        <v>11</v>
      </c>
      <c r="E21" s="521" t="s">
        <v>11</v>
      </c>
      <c r="F21" s="303" t="s">
        <v>11</v>
      </c>
      <c r="G21" s="521"/>
      <c r="H21" s="303" t="s">
        <v>11</v>
      </c>
      <c r="I21" s="521"/>
      <c r="J21" s="303" t="s">
        <v>11</v>
      </c>
      <c r="K21" s="521"/>
      <c r="L21" s="303" t="s">
        <v>11</v>
      </c>
      <c r="M21" s="521"/>
      <c r="N21" s="303" t="s">
        <v>11</v>
      </c>
    </row>
    <row r="22" spans="1:14" s="266" customFormat="1" ht="30" x14ac:dyDescent="0.2">
      <c r="A22" s="310" t="s">
        <v>510</v>
      </c>
      <c r="B22" s="521" t="s">
        <v>11</v>
      </c>
      <c r="C22" s="521" t="s">
        <v>11</v>
      </c>
      <c r="D22" s="303" t="s">
        <v>11</v>
      </c>
      <c r="E22" s="521" t="s">
        <v>11</v>
      </c>
      <c r="F22" s="303" t="s">
        <v>11</v>
      </c>
      <c r="G22" s="521"/>
      <c r="H22" s="303" t="s">
        <v>11</v>
      </c>
      <c r="I22" s="521"/>
      <c r="J22" s="303" t="s">
        <v>11</v>
      </c>
      <c r="K22" s="521"/>
      <c r="L22" s="303" t="s">
        <v>11</v>
      </c>
      <c r="M22" s="521"/>
      <c r="N22" s="303" t="s">
        <v>11</v>
      </c>
    </row>
    <row r="23" spans="1:14" s="266" customFormat="1" ht="34.5" customHeight="1" x14ac:dyDescent="0.2">
      <c r="A23" s="310" t="s">
        <v>511</v>
      </c>
      <c r="B23" s="521" t="s">
        <v>11</v>
      </c>
      <c r="C23" s="521" t="s">
        <v>11</v>
      </c>
      <c r="D23" s="303" t="s">
        <v>11</v>
      </c>
      <c r="E23" s="521" t="s">
        <v>11</v>
      </c>
      <c r="F23" s="303" t="s">
        <v>11</v>
      </c>
      <c r="G23" s="521"/>
      <c r="H23" s="303" t="s">
        <v>11</v>
      </c>
      <c r="I23" s="521"/>
      <c r="J23" s="303" t="s">
        <v>11</v>
      </c>
      <c r="K23" s="521"/>
      <c r="L23" s="303" t="s">
        <v>11</v>
      </c>
      <c r="M23" s="521"/>
      <c r="N23" s="303" t="s">
        <v>11</v>
      </c>
    </row>
    <row r="24" spans="1:14" s="266" customFormat="1" x14ac:dyDescent="0.2">
      <c r="A24" s="536" t="s">
        <v>512</v>
      </c>
      <c r="B24" s="537"/>
      <c r="C24" s="537"/>
      <c r="D24" s="538">
        <f>IF(B24=0,0,C24/B24)</f>
        <v>0</v>
      </c>
      <c r="E24" s="537"/>
      <c r="F24" s="538">
        <f>IF(C24=0,0,E24/C24)</f>
        <v>0</v>
      </c>
      <c r="G24" s="539">
        <f>ROUND(G19+G20,0)</f>
        <v>0</v>
      </c>
      <c r="H24" s="538">
        <f>IF(E24=0,0,G24/E24)</f>
        <v>0</v>
      </c>
      <c r="I24" s="539">
        <f>ROUND(I19+I20,0)</f>
        <v>0</v>
      </c>
      <c r="J24" s="538">
        <f>IF(G24=0,0,I24/G24)</f>
        <v>0</v>
      </c>
      <c r="K24" s="539">
        <f>ROUND(K19+K20,0)</f>
        <v>0</v>
      </c>
      <c r="L24" s="538">
        <f>IF(I24=0,0,K24/I24)</f>
        <v>0</v>
      </c>
      <c r="M24" s="539">
        <f>ROUND(M19+M20,0)</f>
        <v>0</v>
      </c>
      <c r="N24" s="538">
        <f>IF(K24=0,0,M24/K24)</f>
        <v>0</v>
      </c>
    </row>
    <row r="25" spans="1:14" x14ac:dyDescent="0.2">
      <c r="A25" s="308" t="s">
        <v>514</v>
      </c>
      <c r="B25" s="525"/>
      <c r="C25" s="526"/>
      <c r="D25" s="237"/>
      <c r="E25" s="526"/>
      <c r="F25" s="237"/>
      <c r="G25" s="527"/>
      <c r="H25" s="237"/>
      <c r="I25" s="527"/>
      <c r="J25" s="237"/>
      <c r="K25" s="527"/>
      <c r="L25" s="237"/>
      <c r="M25" s="527"/>
      <c r="N25" s="238"/>
    </row>
    <row r="26" spans="1:14" x14ac:dyDescent="0.2">
      <c r="A26" s="301" t="s">
        <v>507</v>
      </c>
      <c r="B26" s="520">
        <f>ROUND((B33*1000)/B27,0)</f>
        <v>0</v>
      </c>
      <c r="C26" s="520">
        <f>ROUND((C33*1000)/C27,0)</f>
        <v>0</v>
      </c>
      <c r="D26" s="194">
        <f>IF(B26=0,0,C26/B26)</f>
        <v>0</v>
      </c>
      <c r="E26" s="520">
        <f>ROUND((E33*1000)/E27,0)</f>
        <v>0</v>
      </c>
      <c r="F26" s="194">
        <f>IF(C26=0,0,E26/C26)</f>
        <v>0</v>
      </c>
      <c r="G26" s="521">
        <f>E26</f>
        <v>0</v>
      </c>
      <c r="H26" s="194">
        <f>IF(E26=0,0,G26/E26)</f>
        <v>0</v>
      </c>
      <c r="I26" s="521">
        <f>G26</f>
        <v>0</v>
      </c>
      <c r="J26" s="194">
        <f>IF(G26=0,0,I26/G26)</f>
        <v>0</v>
      </c>
      <c r="K26" s="521">
        <f>I26</f>
        <v>0</v>
      </c>
      <c r="L26" s="194">
        <f>IF(I26=0,0,K26/I26)</f>
        <v>0</v>
      </c>
      <c r="M26" s="521">
        <f>K26</f>
        <v>0</v>
      </c>
      <c r="N26" s="194">
        <f>IF(K26=0,0,M26/K26)</f>
        <v>0</v>
      </c>
    </row>
    <row r="27" spans="1:14" x14ac:dyDescent="0.2">
      <c r="A27" s="304" t="s">
        <v>515</v>
      </c>
      <c r="B27" s="521">
        <v>300</v>
      </c>
      <c r="C27" s="521">
        <v>300</v>
      </c>
      <c r="D27" s="194">
        <f>IF(B27=0,0,C27/B27)</f>
        <v>1</v>
      </c>
      <c r="E27" s="521">
        <v>300</v>
      </c>
      <c r="F27" s="194">
        <f>IF(C27=0,0,E27/C27)</f>
        <v>1</v>
      </c>
      <c r="G27" s="521">
        <v>300</v>
      </c>
      <c r="H27" s="194">
        <f>IF(E27=0,0,G27/E27)</f>
        <v>1</v>
      </c>
      <c r="I27" s="521">
        <v>300</v>
      </c>
      <c r="J27" s="194">
        <f>IF(G27=0,0,I27/G27)</f>
        <v>1</v>
      </c>
      <c r="K27" s="521">
        <v>300</v>
      </c>
      <c r="L27" s="194">
        <f>IF(I27=0,0,K27/I27)</f>
        <v>1</v>
      </c>
      <c r="M27" s="521">
        <v>300</v>
      </c>
      <c r="N27" s="194">
        <f>IF(K27=0,0,M27/K27)</f>
        <v>1</v>
      </c>
    </row>
    <row r="28" spans="1:14" ht="30" x14ac:dyDescent="0.2">
      <c r="A28" s="301" t="s">
        <v>5</v>
      </c>
      <c r="B28" s="521" t="s">
        <v>11</v>
      </c>
      <c r="C28" s="521" t="s">
        <v>11</v>
      </c>
      <c r="D28" s="303" t="s">
        <v>11</v>
      </c>
      <c r="E28" s="521" t="s">
        <v>11</v>
      </c>
      <c r="F28" s="303" t="s">
        <v>11</v>
      </c>
      <c r="G28" s="521">
        <f>G26*G27/1000</f>
        <v>0</v>
      </c>
      <c r="H28" s="303" t="s">
        <v>11</v>
      </c>
      <c r="I28" s="521">
        <f>I26*I27/1000</f>
        <v>0</v>
      </c>
      <c r="J28" s="303" t="s">
        <v>11</v>
      </c>
      <c r="K28" s="521">
        <f>K26*K27/1000</f>
        <v>0</v>
      </c>
      <c r="L28" s="303" t="s">
        <v>11</v>
      </c>
      <c r="M28" s="521">
        <f>M26*M27/1000</f>
        <v>0</v>
      </c>
      <c r="N28" s="303" t="s">
        <v>11</v>
      </c>
    </row>
    <row r="29" spans="1:14" ht="28.5" x14ac:dyDescent="0.2">
      <c r="A29" s="308" t="s">
        <v>6</v>
      </c>
      <c r="B29" s="524" t="s">
        <v>11</v>
      </c>
      <c r="C29" s="524" t="s">
        <v>11</v>
      </c>
      <c r="D29" s="309" t="s">
        <v>11</v>
      </c>
      <c r="E29" s="524" t="s">
        <v>11</v>
      </c>
      <c r="F29" s="309" t="s">
        <v>11</v>
      </c>
      <c r="G29" s="524">
        <f>G30+G31+G32</f>
        <v>0</v>
      </c>
      <c r="H29" s="309" t="s">
        <v>11</v>
      </c>
      <c r="I29" s="524">
        <f>I30+I31+I32</f>
        <v>0</v>
      </c>
      <c r="J29" s="309" t="s">
        <v>11</v>
      </c>
      <c r="K29" s="524">
        <f>K30+K31+K32</f>
        <v>0</v>
      </c>
      <c r="L29" s="309" t="s">
        <v>11</v>
      </c>
      <c r="M29" s="524">
        <f>M30+M31+M32</f>
        <v>0</v>
      </c>
      <c r="N29" s="309" t="s">
        <v>11</v>
      </c>
    </row>
    <row r="30" spans="1:14" x14ac:dyDescent="0.2">
      <c r="A30" s="310" t="s">
        <v>509</v>
      </c>
      <c r="B30" s="521" t="s">
        <v>11</v>
      </c>
      <c r="C30" s="521" t="s">
        <v>11</v>
      </c>
      <c r="D30" s="303" t="s">
        <v>11</v>
      </c>
      <c r="E30" s="521" t="s">
        <v>11</v>
      </c>
      <c r="F30" s="303" t="s">
        <v>11</v>
      </c>
      <c r="G30" s="521"/>
      <c r="H30" s="303" t="s">
        <v>11</v>
      </c>
      <c r="I30" s="521"/>
      <c r="J30" s="303" t="s">
        <v>11</v>
      </c>
      <c r="K30" s="521"/>
      <c r="L30" s="303" t="s">
        <v>11</v>
      </c>
      <c r="M30" s="521"/>
      <c r="N30" s="303" t="s">
        <v>11</v>
      </c>
    </row>
    <row r="31" spans="1:14" ht="30" x14ac:dyDescent="0.2">
      <c r="A31" s="310" t="s">
        <v>510</v>
      </c>
      <c r="B31" s="521" t="s">
        <v>11</v>
      </c>
      <c r="C31" s="521" t="s">
        <v>11</v>
      </c>
      <c r="D31" s="303" t="s">
        <v>11</v>
      </c>
      <c r="E31" s="521" t="s">
        <v>11</v>
      </c>
      <c r="F31" s="303" t="s">
        <v>11</v>
      </c>
      <c r="G31" s="521"/>
      <c r="H31" s="303" t="s">
        <v>11</v>
      </c>
      <c r="I31" s="521"/>
      <c r="J31" s="303" t="s">
        <v>11</v>
      </c>
      <c r="K31" s="521"/>
      <c r="L31" s="303" t="s">
        <v>11</v>
      </c>
      <c r="M31" s="521"/>
      <c r="N31" s="303" t="s">
        <v>11</v>
      </c>
    </row>
    <row r="32" spans="1:14" ht="32.25" customHeight="1" x14ac:dyDescent="0.2">
      <c r="A32" s="310" t="s">
        <v>511</v>
      </c>
      <c r="B32" s="521" t="s">
        <v>11</v>
      </c>
      <c r="C32" s="521" t="s">
        <v>11</v>
      </c>
      <c r="D32" s="303" t="s">
        <v>11</v>
      </c>
      <c r="E32" s="521" t="s">
        <v>11</v>
      </c>
      <c r="F32" s="303" t="s">
        <v>11</v>
      </c>
      <c r="G32" s="521"/>
      <c r="H32" s="303" t="s">
        <v>11</v>
      </c>
      <c r="I32" s="521"/>
      <c r="J32" s="303" t="s">
        <v>11</v>
      </c>
      <c r="K32" s="521"/>
      <c r="L32" s="303" t="s">
        <v>11</v>
      </c>
      <c r="M32" s="521"/>
      <c r="N32" s="303" t="s">
        <v>11</v>
      </c>
    </row>
    <row r="33" spans="1:14" x14ac:dyDescent="0.2">
      <c r="A33" s="536" t="s">
        <v>512</v>
      </c>
      <c r="B33" s="537"/>
      <c r="C33" s="537"/>
      <c r="D33" s="538">
        <f>IF(B33=0,0,C33/B33)</f>
        <v>0</v>
      </c>
      <c r="E33" s="537"/>
      <c r="F33" s="538">
        <f>IF(C33=0,0,E33/C33)</f>
        <v>0</v>
      </c>
      <c r="G33" s="539">
        <f>ROUND(G28+G29,0)</f>
        <v>0</v>
      </c>
      <c r="H33" s="538">
        <f>IF(E33=0,0,G33/E33)</f>
        <v>0</v>
      </c>
      <c r="I33" s="539">
        <f>ROUND(I28+I29,0)</f>
        <v>0</v>
      </c>
      <c r="J33" s="538">
        <f>IF(G33=0,0,I33/G33)</f>
        <v>0</v>
      </c>
      <c r="K33" s="539">
        <f>ROUND(K28+K29,0)</f>
        <v>0</v>
      </c>
      <c r="L33" s="538">
        <f>IF(I33=0,0,K33/I33)</f>
        <v>0</v>
      </c>
      <c r="M33" s="539">
        <f>ROUND(M28+M29,0)</f>
        <v>0</v>
      </c>
      <c r="N33" s="538">
        <f>IF(K33=0,0,M33/K33)</f>
        <v>0</v>
      </c>
    </row>
    <row r="35" spans="1:14" x14ac:dyDescent="0.2">
      <c r="A35" s="300" t="s">
        <v>516</v>
      </c>
    </row>
  </sheetData>
  <mergeCells count="3">
    <mergeCell ref="A1:N1"/>
    <mergeCell ref="M2:N2"/>
    <mergeCell ref="A3:N3"/>
  </mergeCells>
  <printOptions horizontalCentered="1"/>
  <pageMargins left="0" right="0" top="0.31496062992125984" bottom="0" header="0" footer="0"/>
  <pageSetup paperSize="9" scale="69" orientation="landscape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workbookViewId="0">
      <selection activeCell="A18" sqref="A18"/>
    </sheetView>
  </sheetViews>
  <sheetFormatPr defaultRowHeight="15.75" x14ac:dyDescent="0.2"/>
  <cols>
    <col min="1" max="1" width="45.85546875" style="267" customWidth="1"/>
    <col min="2" max="2" width="14.85546875" style="267" customWidth="1"/>
    <col min="3" max="3" width="14.7109375" style="267" customWidth="1"/>
    <col min="4" max="4" width="10.7109375" style="267" customWidth="1"/>
    <col min="5" max="5" width="14.5703125" style="300" customWidth="1"/>
    <col min="6" max="6" width="10.7109375" style="300" customWidth="1"/>
    <col min="7" max="7" width="13.28515625" style="266" customWidth="1"/>
    <col min="8" max="8" width="10.7109375" style="266" customWidth="1"/>
    <col min="9" max="9" width="14.85546875" style="282" customWidth="1"/>
    <col min="10" max="10" width="10.7109375" style="282" customWidth="1"/>
    <col min="11" max="11" width="15.85546875" style="282" customWidth="1"/>
    <col min="12" max="12" width="10.7109375" style="282" customWidth="1"/>
    <col min="13" max="13" width="15.5703125" style="282" customWidth="1"/>
    <col min="14" max="14" width="10.7109375" style="282" customWidth="1"/>
    <col min="15" max="16384" width="9.140625" style="282"/>
  </cols>
  <sheetData>
    <row r="1" spans="1:14" s="266" customFormat="1" x14ac:dyDescent="0.2">
      <c r="A1" s="655">
        <v>125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</row>
    <row r="2" spans="1:14" s="266" customFormat="1" ht="37.5" customHeight="1" x14ac:dyDescent="0.2">
      <c r="A2" s="267"/>
      <c r="B2" s="267"/>
      <c r="C2" s="267"/>
      <c r="D2" s="267"/>
      <c r="M2" s="654" t="s">
        <v>517</v>
      </c>
      <c r="N2" s="654"/>
    </row>
    <row r="3" spans="1:14" s="266" customFormat="1" ht="18.75" x14ac:dyDescent="0.2">
      <c r="A3" s="622" t="s">
        <v>518</v>
      </c>
      <c r="B3" s="622"/>
      <c r="C3" s="622"/>
      <c r="D3" s="622"/>
      <c r="E3" s="622"/>
      <c r="F3" s="622"/>
      <c r="G3" s="622"/>
      <c r="H3" s="622"/>
      <c r="I3" s="622"/>
      <c r="J3" s="622"/>
      <c r="K3" s="622"/>
      <c r="L3" s="622"/>
      <c r="M3" s="622"/>
      <c r="N3" s="622"/>
    </row>
    <row r="4" spans="1:14" s="266" customFormat="1" x14ac:dyDescent="0.2">
      <c r="A4" s="268"/>
      <c r="B4" s="268"/>
      <c r="C4" s="268"/>
      <c r="D4" s="268"/>
      <c r="E4" s="268"/>
      <c r="F4" s="268"/>
      <c r="N4" s="269" t="s">
        <v>0</v>
      </c>
    </row>
    <row r="5" spans="1:14" s="266" customFormat="1" ht="42.75" x14ac:dyDescent="0.2">
      <c r="A5" s="270" t="s">
        <v>1</v>
      </c>
      <c r="B5" s="271" t="s">
        <v>24</v>
      </c>
      <c r="C5" s="271" t="s">
        <v>25</v>
      </c>
      <c r="D5" s="271" t="s">
        <v>20</v>
      </c>
      <c r="E5" s="271" t="s">
        <v>26</v>
      </c>
      <c r="F5" s="271" t="s">
        <v>20</v>
      </c>
      <c r="G5" s="271" t="s">
        <v>27</v>
      </c>
      <c r="H5" s="271" t="s">
        <v>20</v>
      </c>
      <c r="I5" s="271" t="s">
        <v>28</v>
      </c>
      <c r="J5" s="271" t="s">
        <v>20</v>
      </c>
      <c r="K5" s="271" t="s">
        <v>29</v>
      </c>
      <c r="L5" s="271" t="s">
        <v>20</v>
      </c>
      <c r="M5" s="271" t="s">
        <v>30</v>
      </c>
      <c r="N5" s="271" t="s">
        <v>20</v>
      </c>
    </row>
    <row r="6" spans="1:14" s="266" customFormat="1" x14ac:dyDescent="0.2">
      <c r="A6" s="311" t="s">
        <v>18</v>
      </c>
      <c r="B6" s="518">
        <f>B15+B24</f>
        <v>0</v>
      </c>
      <c r="C6" s="518">
        <f>C15+C24</f>
        <v>0</v>
      </c>
      <c r="D6" s="213">
        <f>IF(B6=0,0,C6/B6)</f>
        <v>0</v>
      </c>
      <c r="E6" s="518">
        <f>E15+E24</f>
        <v>0</v>
      </c>
      <c r="F6" s="213">
        <f>IF(C6=0,0,E6/C6)</f>
        <v>0</v>
      </c>
      <c r="G6" s="518">
        <f>G15+G24</f>
        <v>0</v>
      </c>
      <c r="H6" s="213">
        <f>IF(E6=0,0,G6/E6)</f>
        <v>0</v>
      </c>
      <c r="I6" s="518">
        <f>I15+I24</f>
        <v>0</v>
      </c>
      <c r="J6" s="213">
        <f>IF(G6=0,0,I6/G6)</f>
        <v>0</v>
      </c>
      <c r="K6" s="518">
        <f>K15+K24</f>
        <v>0</v>
      </c>
      <c r="L6" s="213">
        <f>IF(I6=0,0,K6/I6)</f>
        <v>0</v>
      </c>
      <c r="M6" s="518">
        <f>M15+M24</f>
        <v>0</v>
      </c>
      <c r="N6" s="213">
        <f>IF(K6=0,0,M6/K6)</f>
        <v>0</v>
      </c>
    </row>
    <row r="7" spans="1:14" s="266" customFormat="1" x14ac:dyDescent="0.2">
      <c r="A7" s="308" t="s">
        <v>519</v>
      </c>
      <c r="B7" s="525"/>
      <c r="C7" s="526"/>
      <c r="D7" s="237"/>
      <c r="E7" s="526"/>
      <c r="F7" s="237"/>
      <c r="G7" s="527"/>
      <c r="H7" s="237"/>
      <c r="I7" s="527"/>
      <c r="J7" s="237"/>
      <c r="K7" s="527"/>
      <c r="L7" s="237"/>
      <c r="M7" s="527"/>
      <c r="N7" s="238"/>
    </row>
    <row r="8" spans="1:14" s="266" customFormat="1" ht="45" x14ac:dyDescent="0.2">
      <c r="A8" s="301" t="s">
        <v>520</v>
      </c>
      <c r="B8" s="302"/>
      <c r="C8" s="302"/>
      <c r="D8" s="194">
        <f>IF(B8=0,0,C8/B8)</f>
        <v>0</v>
      </c>
      <c r="E8" s="302"/>
      <c r="F8" s="194">
        <f>IF(C8=0,0,E8/C8)</f>
        <v>0</v>
      </c>
      <c r="G8" s="303"/>
      <c r="H8" s="194">
        <f>IF(E8=0,0,G8/E8)</f>
        <v>0</v>
      </c>
      <c r="I8" s="303"/>
      <c r="J8" s="194">
        <f>IF(G8=0,0,I8/G8)</f>
        <v>0</v>
      </c>
      <c r="K8" s="303"/>
      <c r="L8" s="194">
        <f>IF(I8=0,0,K8/I8)</f>
        <v>0</v>
      </c>
      <c r="M8" s="303"/>
      <c r="N8" s="194">
        <f>IF(K8=0,0,M8/K8)</f>
        <v>0</v>
      </c>
    </row>
    <row r="9" spans="1:14" s="292" customFormat="1" ht="30" x14ac:dyDescent="0.2">
      <c r="A9" s="304" t="s">
        <v>521</v>
      </c>
      <c r="B9" s="303">
        <f>IF(B8=0,0,(B15/B8)*1000)</f>
        <v>0</v>
      </c>
      <c r="C9" s="303">
        <f>IF(C8=0,0,(C15/C8)*1000)</f>
        <v>0</v>
      </c>
      <c r="D9" s="194">
        <f>IF(B9=0,0,C9/B9)</f>
        <v>0</v>
      </c>
      <c r="E9" s="303">
        <f>IF(E8=0,0,(E15/E8)*1000)</f>
        <v>0</v>
      </c>
      <c r="F9" s="194">
        <f>IF(C9=0,0,E9/C9)</f>
        <v>0</v>
      </c>
      <c r="G9" s="303">
        <f>AVERAGE(B9,C9,E9)</f>
        <v>0</v>
      </c>
      <c r="H9" s="194">
        <f>IF(E9=0,0,G9/E9)</f>
        <v>0</v>
      </c>
      <c r="I9" s="303">
        <f>G9</f>
        <v>0</v>
      </c>
      <c r="J9" s="194">
        <f>IF(G9=0,0,I9/G9)</f>
        <v>0</v>
      </c>
      <c r="K9" s="303">
        <f>I9</f>
        <v>0</v>
      </c>
      <c r="L9" s="194">
        <f>IF(I9=0,0,K9/I9)</f>
        <v>0</v>
      </c>
      <c r="M9" s="303">
        <f>K9</f>
        <v>0</v>
      </c>
      <c r="N9" s="194">
        <f>IF(K9=0,0,M9/K9)</f>
        <v>0</v>
      </c>
    </row>
    <row r="10" spans="1:14" s="266" customFormat="1" ht="30" x14ac:dyDescent="0.2">
      <c r="A10" s="301" t="s">
        <v>5</v>
      </c>
      <c r="B10" s="303" t="s">
        <v>11</v>
      </c>
      <c r="C10" s="303" t="s">
        <v>11</v>
      </c>
      <c r="D10" s="303" t="s">
        <v>11</v>
      </c>
      <c r="E10" s="303" t="s">
        <v>11</v>
      </c>
      <c r="F10" s="303" t="s">
        <v>11</v>
      </c>
      <c r="G10" s="303">
        <f>G8*G9/1000</f>
        <v>0</v>
      </c>
      <c r="H10" s="303" t="s">
        <v>11</v>
      </c>
      <c r="I10" s="303">
        <f>I8*I9/1000</f>
        <v>0</v>
      </c>
      <c r="J10" s="303" t="s">
        <v>11</v>
      </c>
      <c r="K10" s="303">
        <f>K8*K9/1000</f>
        <v>0</v>
      </c>
      <c r="L10" s="303" t="s">
        <v>11</v>
      </c>
      <c r="M10" s="303">
        <f>M8*M9/1000</f>
        <v>0</v>
      </c>
      <c r="N10" s="303" t="s">
        <v>11</v>
      </c>
    </row>
    <row r="11" spans="1:14" s="266" customFormat="1" ht="28.5" x14ac:dyDescent="0.2">
      <c r="A11" s="308" t="s">
        <v>6</v>
      </c>
      <c r="B11" s="309" t="s">
        <v>11</v>
      </c>
      <c r="C11" s="309" t="s">
        <v>11</v>
      </c>
      <c r="D11" s="309" t="s">
        <v>11</v>
      </c>
      <c r="E11" s="309" t="s">
        <v>11</v>
      </c>
      <c r="F11" s="309" t="s">
        <v>11</v>
      </c>
      <c r="G11" s="309">
        <f>G12+G13+G14</f>
        <v>0</v>
      </c>
      <c r="H11" s="309" t="s">
        <v>11</v>
      </c>
      <c r="I11" s="309">
        <f>I12+I13+I14</f>
        <v>0</v>
      </c>
      <c r="J11" s="309" t="s">
        <v>11</v>
      </c>
      <c r="K11" s="309">
        <f>K12+K13+K14</f>
        <v>0</v>
      </c>
      <c r="L11" s="309" t="s">
        <v>11</v>
      </c>
      <c r="M11" s="309">
        <f>M12+M13+M14</f>
        <v>0</v>
      </c>
      <c r="N11" s="309" t="s">
        <v>11</v>
      </c>
    </row>
    <row r="12" spans="1:14" s="266" customFormat="1" x14ac:dyDescent="0.2">
      <c r="A12" s="310" t="s">
        <v>509</v>
      </c>
      <c r="B12" s="303" t="s">
        <v>11</v>
      </c>
      <c r="C12" s="303" t="s">
        <v>11</v>
      </c>
      <c r="D12" s="303" t="s">
        <v>11</v>
      </c>
      <c r="E12" s="303" t="s">
        <v>11</v>
      </c>
      <c r="F12" s="303" t="s">
        <v>11</v>
      </c>
      <c r="G12" s="303"/>
      <c r="H12" s="303" t="s">
        <v>11</v>
      </c>
      <c r="I12" s="303"/>
      <c r="J12" s="303" t="s">
        <v>11</v>
      </c>
      <c r="K12" s="303"/>
      <c r="L12" s="303" t="s">
        <v>11</v>
      </c>
      <c r="M12" s="303"/>
      <c r="N12" s="303" t="s">
        <v>11</v>
      </c>
    </row>
    <row r="13" spans="1:14" s="266" customFormat="1" x14ac:dyDescent="0.2">
      <c r="A13" s="310" t="s">
        <v>52</v>
      </c>
      <c r="B13" s="303" t="s">
        <v>11</v>
      </c>
      <c r="C13" s="303" t="s">
        <v>11</v>
      </c>
      <c r="D13" s="303" t="s">
        <v>11</v>
      </c>
      <c r="E13" s="303" t="s">
        <v>11</v>
      </c>
      <c r="F13" s="303" t="s">
        <v>11</v>
      </c>
      <c r="G13" s="303"/>
      <c r="H13" s="303" t="s">
        <v>11</v>
      </c>
      <c r="I13" s="303"/>
      <c r="J13" s="303" t="s">
        <v>11</v>
      </c>
      <c r="K13" s="303"/>
      <c r="L13" s="303" t="s">
        <v>11</v>
      </c>
      <c r="M13" s="303"/>
      <c r="N13" s="303" t="s">
        <v>11</v>
      </c>
    </row>
    <row r="14" spans="1:14" s="266" customFormat="1" ht="30" x14ac:dyDescent="0.2">
      <c r="A14" s="310" t="s">
        <v>522</v>
      </c>
      <c r="B14" s="303" t="s">
        <v>11</v>
      </c>
      <c r="C14" s="303" t="s">
        <v>11</v>
      </c>
      <c r="D14" s="303" t="s">
        <v>11</v>
      </c>
      <c r="E14" s="303" t="s">
        <v>11</v>
      </c>
      <c r="F14" s="303" t="s">
        <v>11</v>
      </c>
      <c r="G14" s="303"/>
      <c r="H14" s="303" t="s">
        <v>11</v>
      </c>
      <c r="I14" s="303"/>
      <c r="J14" s="303" t="s">
        <v>11</v>
      </c>
      <c r="K14" s="303"/>
      <c r="L14" s="303" t="s">
        <v>11</v>
      </c>
      <c r="M14" s="303"/>
      <c r="N14" s="303" t="s">
        <v>11</v>
      </c>
    </row>
    <row r="15" spans="1:14" s="266" customFormat="1" x14ac:dyDescent="0.2">
      <c r="A15" s="536" t="s">
        <v>512</v>
      </c>
      <c r="B15" s="540"/>
      <c r="C15" s="540"/>
      <c r="D15" s="538">
        <f>IF(B15=0,0,C15/B15)</f>
        <v>0</v>
      </c>
      <c r="E15" s="540"/>
      <c r="F15" s="538">
        <f>IF(C15=0,0,E15/C15)</f>
        <v>0</v>
      </c>
      <c r="G15" s="541">
        <f>ROUND(G10+G11,0)</f>
        <v>0</v>
      </c>
      <c r="H15" s="538">
        <f>IF(E15=0,0,G15/E15)</f>
        <v>0</v>
      </c>
      <c r="I15" s="541">
        <f>ROUND(I10+I11,0)</f>
        <v>0</v>
      </c>
      <c r="J15" s="538">
        <f>IF(G15=0,0,I15/G15)</f>
        <v>0</v>
      </c>
      <c r="K15" s="541">
        <f>ROUND(K10+K11,0)</f>
        <v>0</v>
      </c>
      <c r="L15" s="538">
        <f>IF(I15=0,0,K15/I15)</f>
        <v>0</v>
      </c>
      <c r="M15" s="541">
        <f>ROUND(M10+M11,0)</f>
        <v>0</v>
      </c>
      <c r="N15" s="538">
        <f>IF(K15=0,0,M15/K15)</f>
        <v>0</v>
      </c>
    </row>
    <row r="16" spans="1:14" s="266" customFormat="1" x14ac:dyDescent="0.2">
      <c r="A16" s="308" t="s">
        <v>523</v>
      </c>
      <c r="B16" s="525"/>
      <c r="C16" s="526"/>
      <c r="D16" s="237"/>
      <c r="E16" s="526"/>
      <c r="F16" s="237"/>
      <c r="G16" s="527"/>
      <c r="H16" s="237"/>
      <c r="I16" s="527"/>
      <c r="J16" s="237"/>
      <c r="K16" s="527"/>
      <c r="L16" s="237"/>
      <c r="M16" s="527"/>
      <c r="N16" s="238"/>
    </row>
    <row r="17" spans="1:14" s="266" customFormat="1" ht="30" x14ac:dyDescent="0.2">
      <c r="A17" s="301" t="s">
        <v>524</v>
      </c>
      <c r="B17" s="302">
        <f>ROUND((B24*1000)/100,0)</f>
        <v>0</v>
      </c>
      <c r="C17" s="302">
        <f>ROUND((C24*1000)/100,0)</f>
        <v>0</v>
      </c>
      <c r="D17" s="194">
        <f>IF(B17=0,0,C17/B17)</f>
        <v>0</v>
      </c>
      <c r="E17" s="302">
        <f>ROUND((E24*1000)/100,0)</f>
        <v>0</v>
      </c>
      <c r="F17" s="194">
        <f>IF(C17=0,0,E17/C17)</f>
        <v>0</v>
      </c>
      <c r="G17" s="303"/>
      <c r="H17" s="194">
        <f>IF(E17=0,0,G17/E17)</f>
        <v>0</v>
      </c>
      <c r="I17" s="303"/>
      <c r="J17" s="194">
        <f>IF(G17=0,0,I17/G17)</f>
        <v>0</v>
      </c>
      <c r="K17" s="303"/>
      <c r="L17" s="194">
        <f>IF(I17=0,0,K17/I17)</f>
        <v>0</v>
      </c>
      <c r="M17" s="303"/>
      <c r="N17" s="194">
        <f>IF(K17=0,0,M17/K17)</f>
        <v>0</v>
      </c>
    </row>
    <row r="18" spans="1:14" s="266" customFormat="1" ht="30" x14ac:dyDescent="0.2">
      <c r="A18" s="304" t="s">
        <v>525</v>
      </c>
      <c r="B18" s="303">
        <v>100</v>
      </c>
      <c r="C18" s="303">
        <v>100</v>
      </c>
      <c r="D18" s="194">
        <f>IF(B18=0,0,C18/B18)</f>
        <v>1</v>
      </c>
      <c r="E18" s="303">
        <v>100</v>
      </c>
      <c r="F18" s="194">
        <f>IF(C18=0,0,E18/C18)</f>
        <v>1</v>
      </c>
      <c r="G18" s="303">
        <f>E18</f>
        <v>100</v>
      </c>
      <c r="H18" s="194">
        <f>IF(E18=0,0,G18/E18)</f>
        <v>1</v>
      </c>
      <c r="I18" s="303">
        <f>G18</f>
        <v>100</v>
      </c>
      <c r="J18" s="194">
        <f>IF(G18=0,0,I18/G18)</f>
        <v>1</v>
      </c>
      <c r="K18" s="303">
        <f>I18</f>
        <v>100</v>
      </c>
      <c r="L18" s="194">
        <f>IF(I18=0,0,K18/I18)</f>
        <v>1</v>
      </c>
      <c r="M18" s="303">
        <f>K18</f>
        <v>100</v>
      </c>
      <c r="N18" s="194">
        <f>IF(K18=0,0,M18/K18)</f>
        <v>1</v>
      </c>
    </row>
    <row r="19" spans="1:14" s="266" customFormat="1" ht="30" x14ac:dyDescent="0.2">
      <c r="A19" s="301" t="s">
        <v>5</v>
      </c>
      <c r="B19" s="303" t="s">
        <v>11</v>
      </c>
      <c r="C19" s="303" t="s">
        <v>11</v>
      </c>
      <c r="D19" s="303" t="s">
        <v>11</v>
      </c>
      <c r="E19" s="303" t="s">
        <v>11</v>
      </c>
      <c r="F19" s="303" t="s">
        <v>11</v>
      </c>
      <c r="G19" s="303">
        <f>G17*G18/1000</f>
        <v>0</v>
      </c>
      <c r="H19" s="303" t="s">
        <v>11</v>
      </c>
      <c r="I19" s="303">
        <f>I17*I18/1000</f>
        <v>0</v>
      </c>
      <c r="J19" s="303" t="s">
        <v>11</v>
      </c>
      <c r="K19" s="303">
        <f>K17*K18/1000</f>
        <v>0</v>
      </c>
      <c r="L19" s="303" t="s">
        <v>11</v>
      </c>
      <c r="M19" s="303">
        <f>M17*M18/1000</f>
        <v>0</v>
      </c>
      <c r="N19" s="303" t="s">
        <v>11</v>
      </c>
    </row>
    <row r="20" spans="1:14" s="266" customFormat="1" ht="28.5" x14ac:dyDescent="0.2">
      <c r="A20" s="308" t="s">
        <v>6</v>
      </c>
      <c r="B20" s="309" t="s">
        <v>11</v>
      </c>
      <c r="C20" s="309" t="s">
        <v>11</v>
      </c>
      <c r="D20" s="309" t="s">
        <v>11</v>
      </c>
      <c r="E20" s="309" t="s">
        <v>11</v>
      </c>
      <c r="F20" s="309" t="s">
        <v>11</v>
      </c>
      <c r="G20" s="309">
        <f>G21+G22+G23</f>
        <v>0</v>
      </c>
      <c r="H20" s="309" t="s">
        <v>11</v>
      </c>
      <c r="I20" s="309">
        <f>I21+I22+I23</f>
        <v>0</v>
      </c>
      <c r="J20" s="309" t="s">
        <v>11</v>
      </c>
      <c r="K20" s="309">
        <f>K21+K22+K23</f>
        <v>0</v>
      </c>
      <c r="L20" s="309" t="s">
        <v>11</v>
      </c>
      <c r="M20" s="309">
        <f>M21+M22+M23</f>
        <v>0</v>
      </c>
      <c r="N20" s="309" t="s">
        <v>11</v>
      </c>
    </row>
    <row r="21" spans="1:14" s="266" customFormat="1" x14ac:dyDescent="0.2">
      <c r="A21" s="310" t="s">
        <v>509</v>
      </c>
      <c r="B21" s="303" t="s">
        <v>11</v>
      </c>
      <c r="C21" s="303" t="s">
        <v>11</v>
      </c>
      <c r="D21" s="303" t="s">
        <v>11</v>
      </c>
      <c r="E21" s="303" t="s">
        <v>11</v>
      </c>
      <c r="F21" s="303" t="s">
        <v>11</v>
      </c>
      <c r="G21" s="303"/>
      <c r="H21" s="303" t="s">
        <v>11</v>
      </c>
      <c r="I21" s="303"/>
      <c r="J21" s="303" t="s">
        <v>11</v>
      </c>
      <c r="K21" s="303"/>
      <c r="L21" s="303" t="s">
        <v>11</v>
      </c>
      <c r="M21" s="303"/>
      <c r="N21" s="303" t="s">
        <v>11</v>
      </c>
    </row>
    <row r="22" spans="1:14" s="266" customFormat="1" x14ac:dyDescent="0.2">
      <c r="A22" s="310" t="s">
        <v>52</v>
      </c>
      <c r="B22" s="303" t="s">
        <v>11</v>
      </c>
      <c r="C22" s="303" t="s">
        <v>11</v>
      </c>
      <c r="D22" s="303" t="s">
        <v>11</v>
      </c>
      <c r="E22" s="303" t="s">
        <v>11</v>
      </c>
      <c r="F22" s="303" t="s">
        <v>11</v>
      </c>
      <c r="G22" s="303"/>
      <c r="H22" s="303" t="s">
        <v>11</v>
      </c>
      <c r="I22" s="303"/>
      <c r="J22" s="303" t="s">
        <v>11</v>
      </c>
      <c r="K22" s="303"/>
      <c r="L22" s="303" t="s">
        <v>11</v>
      </c>
      <c r="M22" s="303"/>
      <c r="N22" s="303" t="s">
        <v>11</v>
      </c>
    </row>
    <row r="23" spans="1:14" s="266" customFormat="1" ht="34.5" customHeight="1" x14ac:dyDescent="0.2">
      <c r="A23" s="310" t="s">
        <v>522</v>
      </c>
      <c r="B23" s="303" t="s">
        <v>11</v>
      </c>
      <c r="C23" s="303" t="s">
        <v>11</v>
      </c>
      <c r="D23" s="303" t="s">
        <v>11</v>
      </c>
      <c r="E23" s="303" t="s">
        <v>11</v>
      </c>
      <c r="F23" s="303" t="s">
        <v>11</v>
      </c>
      <c r="G23" s="303"/>
      <c r="H23" s="303" t="s">
        <v>11</v>
      </c>
      <c r="I23" s="303"/>
      <c r="J23" s="303" t="s">
        <v>11</v>
      </c>
      <c r="K23" s="303"/>
      <c r="L23" s="303" t="s">
        <v>11</v>
      </c>
      <c r="M23" s="303"/>
      <c r="N23" s="303" t="s">
        <v>11</v>
      </c>
    </row>
    <row r="24" spans="1:14" s="266" customFormat="1" x14ac:dyDescent="0.2">
      <c r="A24" s="536" t="s">
        <v>512</v>
      </c>
      <c r="B24" s="540"/>
      <c r="C24" s="540"/>
      <c r="D24" s="538">
        <f>IF(B24=0,0,C24/B24)</f>
        <v>0</v>
      </c>
      <c r="E24" s="540"/>
      <c r="F24" s="538">
        <f>IF(C24=0,0,E24/C24)</f>
        <v>0</v>
      </c>
      <c r="G24" s="541">
        <f>ROUND(G19+G20,0)</f>
        <v>0</v>
      </c>
      <c r="H24" s="538">
        <f>IF(E24=0,0,G24/E24)</f>
        <v>0</v>
      </c>
      <c r="I24" s="541">
        <f>ROUND(I19+I20,0)</f>
        <v>0</v>
      </c>
      <c r="J24" s="538">
        <f>IF(G24=0,0,I24/G24)</f>
        <v>0</v>
      </c>
      <c r="K24" s="541">
        <f>ROUND(K19+K20,0)</f>
        <v>0</v>
      </c>
      <c r="L24" s="538">
        <f>IF(I24=0,0,K24/I24)</f>
        <v>0</v>
      </c>
      <c r="M24" s="541">
        <f>ROUND(M19+M20,0)</f>
        <v>0</v>
      </c>
      <c r="N24" s="538">
        <f>IF(K24=0,0,M24/K24)</f>
        <v>0</v>
      </c>
    </row>
    <row r="26" spans="1:14" x14ac:dyDescent="0.2">
      <c r="A26" s="300" t="s">
        <v>526</v>
      </c>
    </row>
  </sheetData>
  <mergeCells count="3">
    <mergeCell ref="A1:N1"/>
    <mergeCell ref="M2:N2"/>
    <mergeCell ref="A3:N3"/>
  </mergeCells>
  <printOptions horizontalCentered="1"/>
  <pageMargins left="0" right="0" top="0.31496062992125984" bottom="0" header="0" footer="0"/>
  <pageSetup paperSize="9" scale="69" orientation="landscape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zoomScale="80" zoomScaleNormal="80" zoomScaleSheetLayoutView="82" workbookViewId="0">
      <selection activeCell="A2" sqref="A2"/>
    </sheetView>
  </sheetViews>
  <sheetFormatPr defaultRowHeight="15.75" x14ac:dyDescent="0.2"/>
  <cols>
    <col min="1" max="1" width="62.28515625" style="542" customWidth="1"/>
    <col min="2" max="2" width="26.5703125" style="542" customWidth="1"/>
    <col min="3" max="3" width="16.28515625" style="542" customWidth="1"/>
    <col min="4" max="4" width="16.85546875" style="542" customWidth="1"/>
    <col min="5" max="5" width="17.140625" style="543" customWidth="1"/>
    <col min="6" max="6" width="12.140625" style="543" customWidth="1"/>
    <col min="7" max="7" width="10" style="543" customWidth="1"/>
    <col min="8" max="8" width="17.7109375" style="542" customWidth="1"/>
    <col min="9" max="9" width="17.85546875" style="543" customWidth="1"/>
    <col min="10" max="10" width="11.85546875" style="543" customWidth="1"/>
    <col min="11" max="11" width="18.85546875" style="543" customWidth="1"/>
    <col min="12" max="12" width="12.140625" style="542" customWidth="1"/>
    <col min="13" max="13" width="18.140625" style="542" customWidth="1"/>
    <col min="14" max="14" width="12.140625" style="542" customWidth="1"/>
    <col min="15" max="214" width="10.42578125" style="542" customWidth="1"/>
    <col min="215" max="16384" width="9.140625" style="542"/>
  </cols>
  <sheetData>
    <row r="1" spans="1:14" x14ac:dyDescent="0.2">
      <c r="A1" s="656">
        <v>126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</row>
    <row r="2" spans="1:14" ht="39" customHeight="1" x14ac:dyDescent="0.2">
      <c r="L2" s="544"/>
      <c r="M2" s="657" t="s">
        <v>527</v>
      </c>
      <c r="N2" s="657"/>
    </row>
    <row r="3" spans="1:14" ht="20.25" x14ac:dyDescent="0.2">
      <c r="A3" s="545" t="s">
        <v>528</v>
      </c>
      <c r="B3" s="545"/>
      <c r="C3" s="545"/>
      <c r="D3" s="545"/>
      <c r="E3" s="545"/>
      <c r="F3" s="545"/>
      <c r="G3" s="545"/>
      <c r="H3" s="545"/>
      <c r="I3" s="545"/>
      <c r="J3" s="545"/>
      <c r="K3" s="545"/>
      <c r="L3" s="546"/>
      <c r="M3" s="546"/>
      <c r="N3" s="546"/>
    </row>
    <row r="4" spans="1:14" ht="20.25" x14ac:dyDescent="0.2">
      <c r="A4" s="545" t="s">
        <v>529</v>
      </c>
      <c r="B4" s="545"/>
      <c r="C4" s="545"/>
      <c r="D4" s="545"/>
      <c r="E4" s="545"/>
      <c r="F4" s="545"/>
      <c r="G4" s="545"/>
      <c r="H4" s="545"/>
      <c r="I4" s="545"/>
      <c r="J4" s="545"/>
      <c r="K4" s="545"/>
      <c r="L4" s="546"/>
      <c r="M4" s="546"/>
      <c r="N4" s="546"/>
    </row>
    <row r="5" spans="1:14" s="548" customFormat="1" x14ac:dyDescent="0.2">
      <c r="A5" s="547" t="s">
        <v>530</v>
      </c>
      <c r="B5" s="542"/>
      <c r="D5" s="549"/>
      <c r="E5" s="549"/>
      <c r="F5" s="549"/>
      <c r="G5" s="549"/>
      <c r="I5" s="549"/>
      <c r="J5" s="550"/>
      <c r="K5" s="549"/>
      <c r="M5" s="549"/>
      <c r="N5" s="551" t="s">
        <v>0</v>
      </c>
    </row>
    <row r="6" spans="1:14" s="552" customFormat="1" ht="40.5" customHeight="1" x14ac:dyDescent="0.2">
      <c r="A6" s="658" t="s">
        <v>531</v>
      </c>
      <c r="B6" s="658" t="s">
        <v>532</v>
      </c>
      <c r="C6" s="658" t="s">
        <v>533</v>
      </c>
      <c r="D6" s="659" t="s">
        <v>534</v>
      </c>
      <c r="E6" s="661" t="s">
        <v>535</v>
      </c>
      <c r="F6" s="663" t="s">
        <v>536</v>
      </c>
      <c r="G6" s="664"/>
      <c r="H6" s="659" t="s">
        <v>537</v>
      </c>
      <c r="I6" s="661" t="s">
        <v>538</v>
      </c>
      <c r="J6" s="665" t="s">
        <v>539</v>
      </c>
      <c r="K6" s="667" t="s">
        <v>540</v>
      </c>
      <c r="L6" s="659" t="s">
        <v>539</v>
      </c>
      <c r="M6" s="667" t="s">
        <v>541</v>
      </c>
      <c r="N6" s="659" t="s">
        <v>539</v>
      </c>
    </row>
    <row r="7" spans="1:14" s="552" customFormat="1" ht="23.25" customHeight="1" x14ac:dyDescent="0.2">
      <c r="A7" s="658"/>
      <c r="B7" s="658"/>
      <c r="C7" s="658"/>
      <c r="D7" s="660"/>
      <c r="E7" s="662"/>
      <c r="F7" s="553" t="s">
        <v>542</v>
      </c>
      <c r="G7" s="554" t="s">
        <v>543</v>
      </c>
      <c r="H7" s="660"/>
      <c r="I7" s="662"/>
      <c r="J7" s="666"/>
      <c r="K7" s="668"/>
      <c r="L7" s="660"/>
      <c r="M7" s="668"/>
      <c r="N7" s="660"/>
    </row>
    <row r="8" spans="1:14" s="560" customFormat="1" ht="18.75" x14ac:dyDescent="0.2">
      <c r="A8" s="555" t="s">
        <v>544</v>
      </c>
      <c r="B8" s="555"/>
      <c r="C8" s="556">
        <f>C9+C10+C16+C23+C26+C27+C28+C30+C31+C32+C35+C36+C39+C40+C41+C44+C46+C45+C29</f>
        <v>0</v>
      </c>
      <c r="D8" s="556">
        <f>D9+D10+D16+D23+D26+D27+D28+D30+D31+D32+D35+D36+D39+D40+D41+D44+D46+D45+D29</f>
        <v>0</v>
      </c>
      <c r="E8" s="556">
        <f>E9+E10+E16+E23+E26+E27+E28+E30+E31+E32+E35+E36+E39+E40+E41+E44+E46+E45+E29</f>
        <v>0</v>
      </c>
      <c r="F8" s="557">
        <f t="shared" ref="F8:F46" si="0">E8-D8</f>
        <v>0</v>
      </c>
      <c r="G8" s="558" t="str">
        <f>IF(D8=0," ",E8/D8)</f>
        <v xml:space="preserve"> </v>
      </c>
      <c r="H8" s="558" t="str">
        <f t="shared" ref="H8:H46" si="1">IF(C8=0," ",E8/C8)</f>
        <v xml:space="preserve"> </v>
      </c>
      <c r="I8" s="556">
        <f>I9+I10+I16+I23+I26+I27+I28+I30+I31+I32+I35+I36+I39+I40+I41+I44+I46+I45+I29</f>
        <v>0</v>
      </c>
      <c r="J8" s="559" t="str">
        <f t="shared" ref="J8:J46" si="2">IF(E8=0," ",I8/E8)</f>
        <v xml:space="preserve"> </v>
      </c>
      <c r="K8" s="556">
        <f>K9+K10+K16+K23+K26+K27+K28+K30+K31+K32+K35+K36+K39+K40+K41+K44+K46+K45+K29</f>
        <v>0</v>
      </c>
      <c r="L8" s="559" t="str">
        <f t="shared" ref="L8:L46" si="3">IF(I8=0," ",K8/I8)</f>
        <v xml:space="preserve"> </v>
      </c>
      <c r="M8" s="556">
        <f>M9+M10+M16+M23+M26+M27+M28+M30+M31+M32+M35+M36+M39+M40+M41+M44+M46+M45+M29</f>
        <v>0</v>
      </c>
      <c r="N8" s="559" t="str">
        <f t="shared" ref="N8:N46" si="4">IF(K8=0," ",M8/K8)</f>
        <v xml:space="preserve"> </v>
      </c>
    </row>
    <row r="9" spans="1:14" ht="18.75" x14ac:dyDescent="0.2">
      <c r="A9" s="561" t="s">
        <v>545</v>
      </c>
      <c r="B9" s="562" t="s">
        <v>546</v>
      </c>
      <c r="C9" s="563"/>
      <c r="D9" s="499"/>
      <c r="E9" s="564"/>
      <c r="F9" s="563">
        <f t="shared" si="0"/>
        <v>0</v>
      </c>
      <c r="G9" s="565" t="str">
        <f t="shared" ref="G9:G46" si="5">IF(D9=0," ",E9/D9)</f>
        <v xml:space="preserve"> </v>
      </c>
      <c r="H9" s="566" t="str">
        <f t="shared" si="1"/>
        <v xml:space="preserve"> </v>
      </c>
      <c r="I9" s="564"/>
      <c r="J9" s="567" t="str">
        <f t="shared" si="2"/>
        <v xml:space="preserve"> </v>
      </c>
      <c r="K9" s="499"/>
      <c r="L9" s="568" t="str">
        <f t="shared" si="3"/>
        <v xml:space="preserve"> </v>
      </c>
      <c r="M9" s="499"/>
      <c r="N9" s="568" t="str">
        <f t="shared" si="4"/>
        <v xml:space="preserve"> </v>
      </c>
    </row>
    <row r="10" spans="1:14" ht="18.75" x14ac:dyDescent="0.2">
      <c r="A10" s="569" t="s">
        <v>33</v>
      </c>
      <c r="B10" s="570"/>
      <c r="C10" s="499">
        <f>C11+C12+C13+C14+C15</f>
        <v>0</v>
      </c>
      <c r="D10" s="499">
        <f>D11+D12+D13+D14+D15</f>
        <v>0</v>
      </c>
      <c r="E10" s="564">
        <f>E11+E12+E13+E14+E15</f>
        <v>0</v>
      </c>
      <c r="F10" s="563">
        <f t="shared" si="0"/>
        <v>0</v>
      </c>
      <c r="G10" s="565" t="str">
        <f t="shared" si="5"/>
        <v xml:space="preserve"> </v>
      </c>
      <c r="H10" s="566" t="str">
        <f t="shared" si="1"/>
        <v xml:space="preserve"> </v>
      </c>
      <c r="I10" s="564">
        <f>I11+I12+I13+I14+I15</f>
        <v>0</v>
      </c>
      <c r="J10" s="567" t="str">
        <f t="shared" si="2"/>
        <v xml:space="preserve"> </v>
      </c>
      <c r="K10" s="499">
        <f>K11+K12+K13+K14+K15</f>
        <v>0</v>
      </c>
      <c r="L10" s="568" t="str">
        <f t="shared" si="3"/>
        <v xml:space="preserve"> </v>
      </c>
      <c r="M10" s="499">
        <f>M11+M12+M13+M14+M15</f>
        <v>0</v>
      </c>
      <c r="N10" s="568" t="str">
        <f t="shared" si="4"/>
        <v xml:space="preserve"> </v>
      </c>
    </row>
    <row r="11" spans="1:14" s="580" customFormat="1" ht="31.5" x14ac:dyDescent="0.2">
      <c r="A11" s="571" t="s">
        <v>547</v>
      </c>
      <c r="B11" s="572" t="s">
        <v>97</v>
      </c>
      <c r="C11" s="573"/>
      <c r="D11" s="573"/>
      <c r="E11" s="574"/>
      <c r="F11" s="575">
        <f t="shared" si="0"/>
        <v>0</v>
      </c>
      <c r="G11" s="576" t="str">
        <f t="shared" si="5"/>
        <v xml:space="preserve"> </v>
      </c>
      <c r="H11" s="577" t="str">
        <f t="shared" si="1"/>
        <v xml:space="preserve"> </v>
      </c>
      <c r="I11" s="574"/>
      <c r="J11" s="578" t="str">
        <f t="shared" si="2"/>
        <v xml:space="preserve"> </v>
      </c>
      <c r="K11" s="573"/>
      <c r="L11" s="579" t="str">
        <f t="shared" si="3"/>
        <v xml:space="preserve"> </v>
      </c>
      <c r="M11" s="573"/>
      <c r="N11" s="579" t="str">
        <f t="shared" si="4"/>
        <v xml:space="preserve"> </v>
      </c>
    </row>
    <row r="12" spans="1:14" s="580" customFormat="1" ht="31.5" x14ac:dyDescent="0.2">
      <c r="A12" s="571" t="s">
        <v>548</v>
      </c>
      <c r="B12" s="572" t="s">
        <v>61</v>
      </c>
      <c r="C12" s="573"/>
      <c r="D12" s="573"/>
      <c r="E12" s="574"/>
      <c r="F12" s="575">
        <f t="shared" si="0"/>
        <v>0</v>
      </c>
      <c r="G12" s="576" t="str">
        <f t="shared" si="5"/>
        <v xml:space="preserve"> </v>
      </c>
      <c r="H12" s="577" t="str">
        <f t="shared" si="1"/>
        <v xml:space="preserve"> </v>
      </c>
      <c r="I12" s="574"/>
      <c r="J12" s="578" t="str">
        <f>IF(E12=0," ",I12/E12)</f>
        <v xml:space="preserve"> </v>
      </c>
      <c r="K12" s="573"/>
      <c r="L12" s="579" t="str">
        <f>IF(I12=0," ",K12/I12)</f>
        <v xml:space="preserve"> </v>
      </c>
      <c r="M12" s="573"/>
      <c r="N12" s="579" t="str">
        <f>IF(K12=0," ",M12/K12)</f>
        <v xml:space="preserve"> </v>
      </c>
    </row>
    <row r="13" spans="1:14" s="580" customFormat="1" ht="31.5" x14ac:dyDescent="0.2">
      <c r="A13" s="571" t="s">
        <v>549</v>
      </c>
      <c r="B13" s="572" t="s">
        <v>63</v>
      </c>
      <c r="C13" s="573"/>
      <c r="D13" s="573"/>
      <c r="E13" s="574"/>
      <c r="F13" s="575">
        <f t="shared" si="0"/>
        <v>0</v>
      </c>
      <c r="G13" s="576" t="str">
        <f t="shared" si="5"/>
        <v xml:space="preserve"> </v>
      </c>
      <c r="H13" s="577" t="str">
        <f t="shared" si="1"/>
        <v xml:space="preserve"> </v>
      </c>
      <c r="I13" s="574"/>
      <c r="J13" s="578" t="str">
        <f t="shared" si="2"/>
        <v xml:space="preserve"> </v>
      </c>
      <c r="K13" s="573"/>
      <c r="L13" s="579" t="str">
        <f t="shared" si="3"/>
        <v xml:space="preserve"> </v>
      </c>
      <c r="M13" s="573"/>
      <c r="N13" s="579" t="str">
        <f t="shared" si="4"/>
        <v xml:space="preserve"> </v>
      </c>
    </row>
    <row r="14" spans="1:14" s="580" customFormat="1" ht="31.5" x14ac:dyDescent="0.2">
      <c r="A14" s="571" t="s">
        <v>550</v>
      </c>
      <c r="B14" s="572" t="s">
        <v>105</v>
      </c>
      <c r="C14" s="573"/>
      <c r="D14" s="573"/>
      <c r="E14" s="574"/>
      <c r="F14" s="575">
        <f t="shared" si="0"/>
        <v>0</v>
      </c>
      <c r="G14" s="576" t="str">
        <f t="shared" si="5"/>
        <v xml:space="preserve"> </v>
      </c>
      <c r="H14" s="577" t="str">
        <f t="shared" si="1"/>
        <v xml:space="preserve"> </v>
      </c>
      <c r="I14" s="574"/>
      <c r="J14" s="578" t="str">
        <f t="shared" si="2"/>
        <v xml:space="preserve"> </v>
      </c>
      <c r="K14" s="573"/>
      <c r="L14" s="579" t="str">
        <f t="shared" si="3"/>
        <v xml:space="preserve"> </v>
      </c>
      <c r="M14" s="573"/>
      <c r="N14" s="579" t="str">
        <f t="shared" si="4"/>
        <v xml:space="preserve"> </v>
      </c>
    </row>
    <row r="15" spans="1:14" s="580" customFormat="1" ht="47.25" x14ac:dyDescent="0.2">
      <c r="A15" s="571" t="s">
        <v>551</v>
      </c>
      <c r="B15" s="572" t="s">
        <v>108</v>
      </c>
      <c r="C15" s="573"/>
      <c r="D15" s="573"/>
      <c r="E15" s="574"/>
      <c r="F15" s="575">
        <f t="shared" si="0"/>
        <v>0</v>
      </c>
      <c r="G15" s="576" t="str">
        <f t="shared" si="5"/>
        <v xml:space="preserve"> </v>
      </c>
      <c r="H15" s="577" t="str">
        <f t="shared" si="1"/>
        <v xml:space="preserve"> </v>
      </c>
      <c r="I15" s="574"/>
      <c r="J15" s="578" t="str">
        <f t="shared" si="2"/>
        <v xml:space="preserve"> </v>
      </c>
      <c r="K15" s="573"/>
      <c r="L15" s="579" t="str">
        <f t="shared" si="3"/>
        <v xml:space="preserve"> </v>
      </c>
      <c r="M15" s="573"/>
      <c r="N15" s="579" t="str">
        <f t="shared" si="4"/>
        <v xml:space="preserve"> </v>
      </c>
    </row>
    <row r="16" spans="1:14" ht="18.75" x14ac:dyDescent="0.2">
      <c r="A16" s="569" t="s">
        <v>552</v>
      </c>
      <c r="B16" s="570"/>
      <c r="C16" s="499">
        <f>C17+C18+C19+C20+C21+C22</f>
        <v>0</v>
      </c>
      <c r="D16" s="499">
        <f>D17+D18+D19+D20+D21+D22</f>
        <v>0</v>
      </c>
      <c r="E16" s="564">
        <f>E17+E18+E19+E20+E21+E22</f>
        <v>0</v>
      </c>
      <c r="F16" s="563">
        <f t="shared" si="0"/>
        <v>0</v>
      </c>
      <c r="G16" s="565" t="str">
        <f t="shared" si="5"/>
        <v xml:space="preserve"> </v>
      </c>
      <c r="H16" s="566" t="str">
        <f t="shared" si="1"/>
        <v xml:space="preserve"> </v>
      </c>
      <c r="I16" s="564">
        <f>I17+I18+I19+I20+I21+I22</f>
        <v>0</v>
      </c>
      <c r="J16" s="567" t="str">
        <f t="shared" si="2"/>
        <v xml:space="preserve"> </v>
      </c>
      <c r="K16" s="499">
        <f>K17+K18+K19+K20+K21+K22</f>
        <v>0</v>
      </c>
      <c r="L16" s="568" t="str">
        <f t="shared" si="3"/>
        <v xml:space="preserve"> </v>
      </c>
      <c r="M16" s="499">
        <f>M17+M18+M19+M20+M21+M22</f>
        <v>0</v>
      </c>
      <c r="N16" s="568" t="str">
        <f t="shared" si="4"/>
        <v xml:space="preserve"> </v>
      </c>
    </row>
    <row r="17" spans="1:14" s="580" customFormat="1" ht="31.5" x14ac:dyDescent="0.2">
      <c r="A17" s="571" t="s">
        <v>553</v>
      </c>
      <c r="B17" s="572" t="s">
        <v>554</v>
      </c>
      <c r="C17" s="573"/>
      <c r="D17" s="573"/>
      <c r="E17" s="574"/>
      <c r="F17" s="575">
        <f t="shared" si="0"/>
        <v>0</v>
      </c>
      <c r="G17" s="576" t="str">
        <f t="shared" si="5"/>
        <v xml:space="preserve"> </v>
      </c>
      <c r="H17" s="577" t="str">
        <f t="shared" si="1"/>
        <v xml:space="preserve"> </v>
      </c>
      <c r="I17" s="574"/>
      <c r="J17" s="578" t="str">
        <f t="shared" si="2"/>
        <v xml:space="preserve"> </v>
      </c>
      <c r="K17" s="573"/>
      <c r="L17" s="579" t="str">
        <f t="shared" si="3"/>
        <v xml:space="preserve"> </v>
      </c>
      <c r="M17" s="573"/>
      <c r="N17" s="579" t="str">
        <f t="shared" si="4"/>
        <v xml:space="preserve"> </v>
      </c>
    </row>
    <row r="18" spans="1:14" s="580" customFormat="1" ht="31.5" x14ac:dyDescent="0.2">
      <c r="A18" s="571" t="s">
        <v>555</v>
      </c>
      <c r="B18" s="572" t="s">
        <v>556</v>
      </c>
      <c r="C18" s="573"/>
      <c r="D18" s="573"/>
      <c r="E18" s="574"/>
      <c r="F18" s="575">
        <f t="shared" si="0"/>
        <v>0</v>
      </c>
      <c r="G18" s="576" t="str">
        <f t="shared" si="5"/>
        <v xml:space="preserve"> </v>
      </c>
      <c r="H18" s="577" t="str">
        <f t="shared" si="1"/>
        <v xml:space="preserve"> </v>
      </c>
      <c r="I18" s="574"/>
      <c r="J18" s="578" t="str">
        <f t="shared" si="2"/>
        <v xml:space="preserve"> </v>
      </c>
      <c r="K18" s="573"/>
      <c r="L18" s="579" t="str">
        <f t="shared" si="3"/>
        <v xml:space="preserve"> </v>
      </c>
      <c r="M18" s="573"/>
      <c r="N18" s="579" t="str">
        <f t="shared" si="4"/>
        <v xml:space="preserve"> </v>
      </c>
    </row>
    <row r="19" spans="1:14" s="580" customFormat="1" ht="47.25" x14ac:dyDescent="0.2">
      <c r="A19" s="571" t="s">
        <v>557</v>
      </c>
      <c r="B19" s="572" t="s">
        <v>558</v>
      </c>
      <c r="C19" s="573"/>
      <c r="D19" s="573"/>
      <c r="E19" s="574"/>
      <c r="F19" s="575">
        <f t="shared" si="0"/>
        <v>0</v>
      </c>
      <c r="G19" s="576" t="str">
        <f t="shared" si="5"/>
        <v xml:space="preserve"> </v>
      </c>
      <c r="H19" s="577" t="str">
        <f t="shared" si="1"/>
        <v xml:space="preserve"> </v>
      </c>
      <c r="I19" s="574"/>
      <c r="J19" s="578" t="str">
        <f t="shared" si="2"/>
        <v xml:space="preserve"> </v>
      </c>
      <c r="K19" s="573"/>
      <c r="L19" s="579" t="str">
        <f t="shared" si="3"/>
        <v xml:space="preserve"> </v>
      </c>
      <c r="M19" s="573"/>
      <c r="N19" s="579" t="str">
        <f t="shared" si="4"/>
        <v xml:space="preserve"> </v>
      </c>
    </row>
    <row r="20" spans="1:14" s="580" customFormat="1" ht="47.25" x14ac:dyDescent="0.2">
      <c r="A20" s="571" t="s">
        <v>559</v>
      </c>
      <c r="B20" s="572" t="s">
        <v>560</v>
      </c>
      <c r="C20" s="573"/>
      <c r="D20" s="573"/>
      <c r="E20" s="574"/>
      <c r="F20" s="575">
        <f t="shared" si="0"/>
        <v>0</v>
      </c>
      <c r="G20" s="576" t="str">
        <f t="shared" si="5"/>
        <v xml:space="preserve"> </v>
      </c>
      <c r="H20" s="577" t="str">
        <f t="shared" si="1"/>
        <v xml:space="preserve"> </v>
      </c>
      <c r="I20" s="574"/>
      <c r="J20" s="578" t="str">
        <f t="shared" si="2"/>
        <v xml:space="preserve"> </v>
      </c>
      <c r="K20" s="573"/>
      <c r="L20" s="579" t="str">
        <f t="shared" si="3"/>
        <v xml:space="preserve"> </v>
      </c>
      <c r="M20" s="573"/>
      <c r="N20" s="579" t="str">
        <f t="shared" si="4"/>
        <v xml:space="preserve"> </v>
      </c>
    </row>
    <row r="21" spans="1:14" s="580" customFormat="1" ht="18.75" x14ac:dyDescent="0.2">
      <c r="A21" s="571" t="s">
        <v>561</v>
      </c>
      <c r="B21" s="572" t="s">
        <v>562</v>
      </c>
      <c r="C21" s="573"/>
      <c r="D21" s="573"/>
      <c r="E21" s="574"/>
      <c r="F21" s="575">
        <f t="shared" si="0"/>
        <v>0</v>
      </c>
      <c r="G21" s="576" t="str">
        <f t="shared" si="5"/>
        <v xml:space="preserve"> </v>
      </c>
      <c r="H21" s="577" t="str">
        <f t="shared" si="1"/>
        <v xml:space="preserve"> </v>
      </c>
      <c r="I21" s="574"/>
      <c r="J21" s="578" t="str">
        <f t="shared" si="2"/>
        <v xml:space="preserve"> </v>
      </c>
      <c r="K21" s="573"/>
      <c r="L21" s="579" t="str">
        <f t="shared" si="3"/>
        <v xml:space="preserve"> </v>
      </c>
      <c r="M21" s="573"/>
      <c r="N21" s="579" t="str">
        <f t="shared" si="4"/>
        <v xml:space="preserve"> </v>
      </c>
    </row>
    <row r="22" spans="1:14" s="580" customFormat="1" ht="18.75" x14ac:dyDescent="0.2">
      <c r="A22" s="581" t="s">
        <v>563</v>
      </c>
      <c r="B22" s="582" t="s">
        <v>564</v>
      </c>
      <c r="C22" s="583"/>
      <c r="D22" s="583"/>
      <c r="E22" s="583"/>
      <c r="F22" s="584">
        <f t="shared" si="0"/>
        <v>0</v>
      </c>
      <c r="G22" s="585" t="str">
        <f t="shared" si="5"/>
        <v xml:space="preserve"> </v>
      </c>
      <c r="H22" s="585" t="str">
        <f t="shared" si="1"/>
        <v xml:space="preserve"> </v>
      </c>
      <c r="I22" s="583"/>
      <c r="J22" s="586" t="str">
        <f t="shared" si="2"/>
        <v xml:space="preserve"> </v>
      </c>
      <c r="K22" s="583"/>
      <c r="L22" s="586" t="str">
        <f t="shared" si="3"/>
        <v xml:space="preserve"> </v>
      </c>
      <c r="M22" s="583"/>
      <c r="N22" s="586" t="str">
        <f t="shared" si="4"/>
        <v xml:space="preserve"> </v>
      </c>
    </row>
    <row r="23" spans="1:14" ht="31.5" x14ac:dyDescent="0.2">
      <c r="A23" s="569" t="s">
        <v>158</v>
      </c>
      <c r="B23" s="570"/>
      <c r="C23" s="499">
        <f>C24+C25</f>
        <v>0</v>
      </c>
      <c r="D23" s="499">
        <f>D24+D25</f>
        <v>0</v>
      </c>
      <c r="E23" s="564">
        <f>E24+E25</f>
        <v>0</v>
      </c>
      <c r="F23" s="563">
        <f t="shared" si="0"/>
        <v>0</v>
      </c>
      <c r="G23" s="565" t="str">
        <f t="shared" si="5"/>
        <v xml:space="preserve"> </v>
      </c>
      <c r="H23" s="566" t="str">
        <f t="shared" si="1"/>
        <v xml:space="preserve"> </v>
      </c>
      <c r="I23" s="564">
        <f>I24+I25</f>
        <v>0</v>
      </c>
      <c r="J23" s="567" t="str">
        <f t="shared" si="2"/>
        <v xml:space="preserve"> </v>
      </c>
      <c r="K23" s="499">
        <f>K24+K25</f>
        <v>0</v>
      </c>
      <c r="L23" s="568" t="str">
        <f t="shared" si="3"/>
        <v xml:space="preserve"> </v>
      </c>
      <c r="M23" s="499">
        <f>M24+M25</f>
        <v>0</v>
      </c>
      <c r="N23" s="568" t="str">
        <f t="shared" si="4"/>
        <v xml:space="preserve"> </v>
      </c>
    </row>
    <row r="24" spans="1:14" s="580" customFormat="1" ht="18.75" x14ac:dyDescent="0.2">
      <c r="A24" s="571" t="s">
        <v>565</v>
      </c>
      <c r="B24" s="572" t="s">
        <v>566</v>
      </c>
      <c r="C24" s="573"/>
      <c r="D24" s="573"/>
      <c r="E24" s="574"/>
      <c r="F24" s="575">
        <f t="shared" si="0"/>
        <v>0</v>
      </c>
      <c r="G24" s="576" t="str">
        <f t="shared" si="5"/>
        <v xml:space="preserve"> </v>
      </c>
      <c r="H24" s="577" t="str">
        <f t="shared" si="1"/>
        <v xml:space="preserve"> </v>
      </c>
      <c r="I24" s="574"/>
      <c r="J24" s="578" t="str">
        <f t="shared" si="2"/>
        <v xml:space="preserve"> </v>
      </c>
      <c r="K24" s="573"/>
      <c r="L24" s="579" t="str">
        <f t="shared" si="3"/>
        <v xml:space="preserve"> </v>
      </c>
      <c r="M24" s="573"/>
      <c r="N24" s="579" t="str">
        <f t="shared" si="4"/>
        <v xml:space="preserve"> </v>
      </c>
    </row>
    <row r="25" spans="1:14" s="580" customFormat="1" ht="31.5" x14ac:dyDescent="0.2">
      <c r="A25" s="571" t="s">
        <v>567</v>
      </c>
      <c r="B25" s="572" t="s">
        <v>568</v>
      </c>
      <c r="C25" s="573"/>
      <c r="D25" s="573"/>
      <c r="E25" s="574"/>
      <c r="F25" s="575">
        <f t="shared" si="0"/>
        <v>0</v>
      </c>
      <c r="G25" s="576" t="str">
        <f t="shared" si="5"/>
        <v xml:space="preserve"> </v>
      </c>
      <c r="H25" s="577" t="str">
        <f t="shared" si="1"/>
        <v xml:space="preserve"> </v>
      </c>
      <c r="I25" s="574"/>
      <c r="J25" s="578" t="str">
        <f t="shared" si="2"/>
        <v xml:space="preserve"> </v>
      </c>
      <c r="K25" s="573"/>
      <c r="L25" s="579" t="str">
        <f t="shared" si="3"/>
        <v xml:space="preserve"> </v>
      </c>
      <c r="M25" s="573"/>
      <c r="N25" s="579" t="str">
        <f t="shared" si="4"/>
        <v xml:space="preserve"> </v>
      </c>
    </row>
    <row r="26" spans="1:14" ht="31.5" x14ac:dyDescent="0.2">
      <c r="A26" s="569" t="s">
        <v>569</v>
      </c>
      <c r="B26" s="570" t="s">
        <v>570</v>
      </c>
      <c r="C26" s="499"/>
      <c r="D26" s="499"/>
      <c r="E26" s="564"/>
      <c r="F26" s="563">
        <f t="shared" si="0"/>
        <v>0</v>
      </c>
      <c r="G26" s="565" t="str">
        <f t="shared" si="5"/>
        <v xml:space="preserve"> </v>
      </c>
      <c r="H26" s="566" t="str">
        <f t="shared" si="1"/>
        <v xml:space="preserve"> </v>
      </c>
      <c r="I26" s="564"/>
      <c r="J26" s="567" t="str">
        <f t="shared" si="2"/>
        <v xml:space="preserve"> </v>
      </c>
      <c r="K26" s="499"/>
      <c r="L26" s="568" t="str">
        <f t="shared" si="3"/>
        <v xml:space="preserve"> </v>
      </c>
      <c r="M26" s="499"/>
      <c r="N26" s="568" t="str">
        <f t="shared" si="4"/>
        <v xml:space="preserve"> </v>
      </c>
    </row>
    <row r="27" spans="1:14" ht="18.75" x14ac:dyDescent="0.2">
      <c r="A27" s="569" t="s">
        <v>177</v>
      </c>
      <c r="B27" s="570" t="s">
        <v>571</v>
      </c>
      <c r="C27" s="499"/>
      <c r="D27" s="499"/>
      <c r="E27" s="564"/>
      <c r="F27" s="563">
        <f t="shared" si="0"/>
        <v>0</v>
      </c>
      <c r="G27" s="565" t="str">
        <f t="shared" si="5"/>
        <v xml:space="preserve"> </v>
      </c>
      <c r="H27" s="566" t="str">
        <f t="shared" si="1"/>
        <v xml:space="preserve"> </v>
      </c>
      <c r="I27" s="564"/>
      <c r="J27" s="567" t="str">
        <f t="shared" si="2"/>
        <v xml:space="preserve"> </v>
      </c>
      <c r="K27" s="499"/>
      <c r="L27" s="568" t="str">
        <f t="shared" si="3"/>
        <v xml:space="preserve"> </v>
      </c>
      <c r="M27" s="499"/>
      <c r="N27" s="568" t="str">
        <f t="shared" si="4"/>
        <v xml:space="preserve"> </v>
      </c>
    </row>
    <row r="28" spans="1:14" ht="31.5" x14ac:dyDescent="0.2">
      <c r="A28" s="569" t="s">
        <v>572</v>
      </c>
      <c r="B28" s="570" t="s">
        <v>573</v>
      </c>
      <c r="C28" s="499"/>
      <c r="D28" s="499"/>
      <c r="E28" s="564"/>
      <c r="F28" s="563">
        <f t="shared" si="0"/>
        <v>0</v>
      </c>
      <c r="G28" s="565" t="str">
        <f t="shared" si="5"/>
        <v xml:space="preserve"> </v>
      </c>
      <c r="H28" s="566" t="str">
        <f t="shared" si="1"/>
        <v xml:space="preserve"> </v>
      </c>
      <c r="I28" s="564"/>
      <c r="J28" s="567" t="str">
        <f t="shared" si="2"/>
        <v xml:space="preserve"> </v>
      </c>
      <c r="K28" s="499"/>
      <c r="L28" s="568" t="str">
        <f t="shared" si="3"/>
        <v xml:space="preserve"> </v>
      </c>
      <c r="M28" s="499"/>
      <c r="N28" s="568" t="str">
        <f t="shared" si="4"/>
        <v xml:space="preserve"> </v>
      </c>
    </row>
    <row r="29" spans="1:14" ht="18.75" x14ac:dyDescent="0.2">
      <c r="A29" s="569" t="s">
        <v>574</v>
      </c>
      <c r="B29" s="570" t="s">
        <v>575</v>
      </c>
      <c r="C29" s="499"/>
      <c r="D29" s="499"/>
      <c r="E29" s="564"/>
      <c r="F29" s="563">
        <f t="shared" si="0"/>
        <v>0</v>
      </c>
      <c r="G29" s="565" t="str">
        <f t="shared" si="5"/>
        <v xml:space="preserve"> </v>
      </c>
      <c r="H29" s="566" t="str">
        <f t="shared" si="1"/>
        <v xml:space="preserve"> </v>
      </c>
      <c r="I29" s="564"/>
      <c r="J29" s="567" t="str">
        <f t="shared" si="2"/>
        <v xml:space="preserve"> </v>
      </c>
      <c r="K29" s="499"/>
      <c r="L29" s="568" t="str">
        <f t="shared" si="3"/>
        <v xml:space="preserve"> </v>
      </c>
      <c r="M29" s="499"/>
      <c r="N29" s="568" t="str">
        <f t="shared" si="4"/>
        <v xml:space="preserve"> </v>
      </c>
    </row>
    <row r="30" spans="1:14" ht="18.75" x14ac:dyDescent="0.2">
      <c r="A30" s="569" t="s">
        <v>213</v>
      </c>
      <c r="B30" s="570" t="s">
        <v>576</v>
      </c>
      <c r="C30" s="499"/>
      <c r="D30" s="499"/>
      <c r="E30" s="564"/>
      <c r="F30" s="563">
        <f t="shared" si="0"/>
        <v>0</v>
      </c>
      <c r="G30" s="565" t="str">
        <f t="shared" si="5"/>
        <v xml:space="preserve"> </v>
      </c>
      <c r="H30" s="566" t="str">
        <f t="shared" si="1"/>
        <v xml:space="preserve"> </v>
      </c>
      <c r="I30" s="564"/>
      <c r="J30" s="567" t="str">
        <f t="shared" si="2"/>
        <v xml:space="preserve"> </v>
      </c>
      <c r="K30" s="499"/>
      <c r="L30" s="568" t="str">
        <f t="shared" si="3"/>
        <v xml:space="preserve"> </v>
      </c>
      <c r="M30" s="499"/>
      <c r="N30" s="568" t="str">
        <f t="shared" si="4"/>
        <v xml:space="preserve"> </v>
      </c>
    </row>
    <row r="31" spans="1:14" ht="18.75" x14ac:dyDescent="0.2">
      <c r="A31" s="569" t="s">
        <v>577</v>
      </c>
      <c r="B31" s="570" t="s">
        <v>578</v>
      </c>
      <c r="C31" s="499"/>
      <c r="D31" s="499"/>
      <c r="E31" s="564"/>
      <c r="F31" s="563">
        <f t="shared" si="0"/>
        <v>0</v>
      </c>
      <c r="G31" s="565" t="str">
        <f t="shared" si="5"/>
        <v xml:space="preserve"> </v>
      </c>
      <c r="H31" s="566" t="str">
        <f t="shared" si="1"/>
        <v xml:space="preserve"> </v>
      </c>
      <c r="I31" s="564"/>
      <c r="J31" s="567" t="str">
        <f t="shared" si="2"/>
        <v xml:space="preserve"> </v>
      </c>
      <c r="K31" s="499"/>
      <c r="L31" s="568" t="str">
        <f t="shared" si="3"/>
        <v xml:space="preserve"> </v>
      </c>
      <c r="M31" s="499"/>
      <c r="N31" s="568" t="str">
        <f t="shared" si="4"/>
        <v xml:space="preserve"> </v>
      </c>
    </row>
    <row r="32" spans="1:14" ht="18.75" x14ac:dyDescent="0.2">
      <c r="A32" s="569" t="s">
        <v>579</v>
      </c>
      <c r="B32" s="570"/>
      <c r="C32" s="499">
        <f>C33+C34</f>
        <v>0</v>
      </c>
      <c r="D32" s="499">
        <f>D33+D34</f>
        <v>0</v>
      </c>
      <c r="E32" s="564">
        <f>E33+E34</f>
        <v>0</v>
      </c>
      <c r="F32" s="563">
        <f t="shared" si="0"/>
        <v>0</v>
      </c>
      <c r="G32" s="565" t="str">
        <f t="shared" si="5"/>
        <v xml:space="preserve"> </v>
      </c>
      <c r="H32" s="566" t="str">
        <f t="shared" si="1"/>
        <v xml:space="preserve"> </v>
      </c>
      <c r="I32" s="564">
        <f>I33+I34</f>
        <v>0</v>
      </c>
      <c r="J32" s="567" t="str">
        <f t="shared" si="2"/>
        <v xml:space="preserve"> </v>
      </c>
      <c r="K32" s="499">
        <f>K33+K34</f>
        <v>0</v>
      </c>
      <c r="L32" s="568" t="str">
        <f t="shared" si="3"/>
        <v xml:space="preserve"> </v>
      </c>
      <c r="M32" s="499">
        <f>M33+M34</f>
        <v>0</v>
      </c>
      <c r="N32" s="568" t="str">
        <f t="shared" si="4"/>
        <v xml:space="preserve"> </v>
      </c>
    </row>
    <row r="33" spans="1:14" s="580" customFormat="1" ht="18.75" x14ac:dyDescent="0.2">
      <c r="A33" s="571" t="s">
        <v>580</v>
      </c>
      <c r="B33" s="572" t="s">
        <v>581</v>
      </c>
      <c r="C33" s="573"/>
      <c r="D33" s="573"/>
      <c r="E33" s="574"/>
      <c r="F33" s="575">
        <f t="shared" si="0"/>
        <v>0</v>
      </c>
      <c r="G33" s="576" t="str">
        <f t="shared" si="5"/>
        <v xml:space="preserve"> </v>
      </c>
      <c r="H33" s="577" t="str">
        <f t="shared" si="1"/>
        <v xml:space="preserve"> </v>
      </c>
      <c r="I33" s="574"/>
      <c r="J33" s="578" t="str">
        <f t="shared" si="2"/>
        <v xml:space="preserve"> </v>
      </c>
      <c r="K33" s="573"/>
      <c r="L33" s="579" t="str">
        <f t="shared" si="3"/>
        <v xml:space="preserve"> </v>
      </c>
      <c r="M33" s="573"/>
      <c r="N33" s="579" t="str">
        <f t="shared" si="4"/>
        <v xml:space="preserve"> </v>
      </c>
    </row>
    <row r="34" spans="1:14" s="580" customFormat="1" ht="18.75" x14ac:dyDescent="0.2">
      <c r="A34" s="571" t="s">
        <v>582</v>
      </c>
      <c r="B34" s="572" t="s">
        <v>583</v>
      </c>
      <c r="C34" s="573"/>
      <c r="D34" s="573"/>
      <c r="E34" s="574"/>
      <c r="F34" s="575">
        <f t="shared" si="0"/>
        <v>0</v>
      </c>
      <c r="G34" s="576" t="str">
        <f t="shared" si="5"/>
        <v xml:space="preserve"> </v>
      </c>
      <c r="H34" s="577" t="str">
        <f t="shared" si="1"/>
        <v xml:space="preserve"> </v>
      </c>
      <c r="I34" s="574"/>
      <c r="J34" s="578" t="str">
        <f t="shared" si="2"/>
        <v xml:space="preserve"> </v>
      </c>
      <c r="K34" s="573"/>
      <c r="L34" s="579" t="str">
        <f t="shared" si="3"/>
        <v xml:space="preserve"> </v>
      </c>
      <c r="M34" s="573"/>
      <c r="N34" s="579" t="str">
        <f t="shared" si="4"/>
        <v xml:space="preserve"> </v>
      </c>
    </row>
    <row r="35" spans="1:14" ht="31.5" x14ac:dyDescent="0.2">
      <c r="A35" s="569" t="s">
        <v>584</v>
      </c>
      <c r="B35" s="570" t="s">
        <v>585</v>
      </c>
      <c r="C35" s="499"/>
      <c r="D35" s="499"/>
      <c r="E35" s="564"/>
      <c r="F35" s="563">
        <f t="shared" si="0"/>
        <v>0</v>
      </c>
      <c r="G35" s="565" t="str">
        <f t="shared" si="5"/>
        <v xml:space="preserve"> </v>
      </c>
      <c r="H35" s="566" t="str">
        <f t="shared" si="1"/>
        <v xml:space="preserve"> </v>
      </c>
      <c r="I35" s="564"/>
      <c r="J35" s="567" t="str">
        <f t="shared" si="2"/>
        <v xml:space="preserve"> </v>
      </c>
      <c r="K35" s="499"/>
      <c r="L35" s="568" t="str">
        <f t="shared" si="3"/>
        <v xml:space="preserve"> </v>
      </c>
      <c r="M35" s="499"/>
      <c r="N35" s="568" t="str">
        <f t="shared" si="4"/>
        <v xml:space="preserve"> </v>
      </c>
    </row>
    <row r="36" spans="1:14" ht="18.75" x14ac:dyDescent="0.2">
      <c r="A36" s="569" t="s">
        <v>586</v>
      </c>
      <c r="B36" s="570"/>
      <c r="C36" s="499">
        <f>C37+C38</f>
        <v>0</v>
      </c>
      <c r="D36" s="499">
        <f>D37+D38</f>
        <v>0</v>
      </c>
      <c r="E36" s="564">
        <f>E37+E38</f>
        <v>0</v>
      </c>
      <c r="F36" s="563">
        <f t="shared" si="0"/>
        <v>0</v>
      </c>
      <c r="G36" s="565" t="str">
        <f t="shared" si="5"/>
        <v xml:space="preserve"> </v>
      </c>
      <c r="H36" s="566" t="str">
        <f t="shared" si="1"/>
        <v xml:space="preserve"> </v>
      </c>
      <c r="I36" s="564">
        <f>I37+I38</f>
        <v>0</v>
      </c>
      <c r="J36" s="567" t="str">
        <f t="shared" si="2"/>
        <v xml:space="preserve"> </v>
      </c>
      <c r="K36" s="499">
        <f>K37+K38</f>
        <v>0</v>
      </c>
      <c r="L36" s="568" t="str">
        <f t="shared" si="3"/>
        <v xml:space="preserve"> </v>
      </c>
      <c r="M36" s="499">
        <f>M37+M38</f>
        <v>0</v>
      </c>
      <c r="N36" s="568" t="str">
        <f t="shared" si="4"/>
        <v xml:space="preserve"> </v>
      </c>
    </row>
    <row r="37" spans="1:14" s="580" customFormat="1" ht="18.75" x14ac:dyDescent="0.2">
      <c r="A37" s="571" t="s">
        <v>580</v>
      </c>
      <c r="B37" s="572" t="s">
        <v>587</v>
      </c>
      <c r="C37" s="573"/>
      <c r="D37" s="573"/>
      <c r="E37" s="574"/>
      <c r="F37" s="575">
        <f t="shared" si="0"/>
        <v>0</v>
      </c>
      <c r="G37" s="576" t="str">
        <f t="shared" si="5"/>
        <v xml:space="preserve"> </v>
      </c>
      <c r="H37" s="577" t="str">
        <f t="shared" si="1"/>
        <v xml:space="preserve"> </v>
      </c>
      <c r="I37" s="574"/>
      <c r="J37" s="578" t="str">
        <f t="shared" si="2"/>
        <v xml:space="preserve"> </v>
      </c>
      <c r="K37" s="573"/>
      <c r="L37" s="579" t="str">
        <f t="shared" si="3"/>
        <v xml:space="preserve"> </v>
      </c>
      <c r="M37" s="573"/>
      <c r="N37" s="579" t="str">
        <f t="shared" si="4"/>
        <v xml:space="preserve"> </v>
      </c>
    </row>
    <row r="38" spans="1:14" s="580" customFormat="1" ht="18.75" x14ac:dyDescent="0.2">
      <c r="A38" s="571" t="s">
        <v>582</v>
      </c>
      <c r="B38" s="572" t="s">
        <v>588</v>
      </c>
      <c r="C38" s="573"/>
      <c r="D38" s="573"/>
      <c r="E38" s="574"/>
      <c r="F38" s="575">
        <f t="shared" si="0"/>
        <v>0</v>
      </c>
      <c r="G38" s="576" t="str">
        <f t="shared" si="5"/>
        <v xml:space="preserve"> </v>
      </c>
      <c r="H38" s="577" t="str">
        <f t="shared" si="1"/>
        <v xml:space="preserve"> </v>
      </c>
      <c r="I38" s="574"/>
      <c r="J38" s="578" t="str">
        <f t="shared" si="2"/>
        <v xml:space="preserve"> </v>
      </c>
      <c r="K38" s="573"/>
      <c r="L38" s="579" t="str">
        <f t="shared" si="3"/>
        <v xml:space="preserve"> </v>
      </c>
      <c r="M38" s="573"/>
      <c r="N38" s="579" t="str">
        <f t="shared" si="4"/>
        <v xml:space="preserve"> </v>
      </c>
    </row>
    <row r="39" spans="1:14" ht="18.75" x14ac:dyDescent="0.2">
      <c r="A39" s="569" t="s">
        <v>476</v>
      </c>
      <c r="B39" s="570" t="s">
        <v>589</v>
      </c>
      <c r="C39" s="499"/>
      <c r="D39" s="499"/>
      <c r="E39" s="564"/>
      <c r="F39" s="563">
        <f t="shared" si="0"/>
        <v>0</v>
      </c>
      <c r="G39" s="565" t="str">
        <f t="shared" si="5"/>
        <v xml:space="preserve"> </v>
      </c>
      <c r="H39" s="566" t="str">
        <f t="shared" si="1"/>
        <v xml:space="preserve"> </v>
      </c>
      <c r="I39" s="564"/>
      <c r="J39" s="567" t="str">
        <f t="shared" si="2"/>
        <v xml:space="preserve"> </v>
      </c>
      <c r="K39" s="499"/>
      <c r="L39" s="568" t="str">
        <f t="shared" si="3"/>
        <v xml:space="preserve"> </v>
      </c>
      <c r="M39" s="499"/>
      <c r="N39" s="568" t="str">
        <f t="shared" si="4"/>
        <v xml:space="preserve"> </v>
      </c>
    </row>
    <row r="40" spans="1:14" ht="18.75" x14ac:dyDescent="0.2">
      <c r="A40" s="569" t="s">
        <v>590</v>
      </c>
      <c r="B40" s="570" t="s">
        <v>591</v>
      </c>
      <c r="C40" s="499"/>
      <c r="D40" s="499"/>
      <c r="E40" s="564"/>
      <c r="F40" s="563">
        <f t="shared" si="0"/>
        <v>0</v>
      </c>
      <c r="G40" s="565" t="str">
        <f t="shared" si="5"/>
        <v xml:space="preserve"> </v>
      </c>
      <c r="H40" s="566" t="str">
        <f t="shared" si="1"/>
        <v xml:space="preserve"> </v>
      </c>
      <c r="I40" s="564"/>
      <c r="J40" s="567" t="str">
        <f t="shared" si="2"/>
        <v xml:space="preserve"> </v>
      </c>
      <c r="K40" s="499"/>
      <c r="L40" s="568" t="str">
        <f t="shared" si="3"/>
        <v xml:space="preserve"> </v>
      </c>
      <c r="M40" s="499"/>
      <c r="N40" s="568" t="str">
        <f t="shared" si="4"/>
        <v xml:space="preserve"> </v>
      </c>
    </row>
    <row r="41" spans="1:14" ht="31.5" x14ac:dyDescent="0.2">
      <c r="A41" s="569" t="s">
        <v>592</v>
      </c>
      <c r="B41" s="570"/>
      <c r="C41" s="499">
        <f>C42+C43</f>
        <v>0</v>
      </c>
      <c r="D41" s="499">
        <f>D42+D43</f>
        <v>0</v>
      </c>
      <c r="E41" s="564">
        <f>E42+E43</f>
        <v>0</v>
      </c>
      <c r="F41" s="563">
        <f>E41-D41</f>
        <v>0</v>
      </c>
      <c r="G41" s="565" t="str">
        <f t="shared" si="5"/>
        <v xml:space="preserve"> </v>
      </c>
      <c r="H41" s="566" t="str">
        <f>IF(C41=0," ",E41/C41)</f>
        <v xml:space="preserve"> </v>
      </c>
      <c r="I41" s="564">
        <f>I42+I43</f>
        <v>0</v>
      </c>
      <c r="J41" s="567" t="str">
        <f t="shared" si="2"/>
        <v xml:space="preserve"> </v>
      </c>
      <c r="K41" s="499">
        <f>K42+K43</f>
        <v>0</v>
      </c>
      <c r="L41" s="568" t="str">
        <f t="shared" si="3"/>
        <v xml:space="preserve"> </v>
      </c>
      <c r="M41" s="499">
        <f>M42+M43</f>
        <v>0</v>
      </c>
      <c r="N41" s="568" t="str">
        <f t="shared" si="4"/>
        <v xml:space="preserve"> </v>
      </c>
    </row>
    <row r="42" spans="1:14" s="580" customFormat="1" ht="18.75" x14ac:dyDescent="0.2">
      <c r="A42" s="571" t="s">
        <v>593</v>
      </c>
      <c r="B42" s="572" t="s">
        <v>497</v>
      </c>
      <c r="C42" s="573"/>
      <c r="D42" s="573"/>
      <c r="E42" s="574"/>
      <c r="F42" s="575">
        <f t="shared" si="0"/>
        <v>0</v>
      </c>
      <c r="G42" s="576" t="str">
        <f t="shared" si="5"/>
        <v xml:space="preserve"> </v>
      </c>
      <c r="H42" s="577" t="str">
        <f t="shared" si="1"/>
        <v xml:space="preserve"> </v>
      </c>
      <c r="I42" s="574"/>
      <c r="J42" s="578" t="str">
        <f t="shared" si="2"/>
        <v xml:space="preserve"> </v>
      </c>
      <c r="K42" s="573"/>
      <c r="L42" s="579" t="str">
        <f t="shared" si="3"/>
        <v xml:space="preserve"> </v>
      </c>
      <c r="M42" s="573"/>
      <c r="N42" s="579" t="str">
        <f t="shared" si="4"/>
        <v xml:space="preserve"> </v>
      </c>
    </row>
    <row r="43" spans="1:14" s="580" customFormat="1" ht="18.75" x14ac:dyDescent="0.2">
      <c r="A43" s="571" t="s">
        <v>594</v>
      </c>
      <c r="B43" s="572" t="s">
        <v>503</v>
      </c>
      <c r="C43" s="573"/>
      <c r="D43" s="573"/>
      <c r="E43" s="574"/>
      <c r="F43" s="575">
        <f t="shared" si="0"/>
        <v>0</v>
      </c>
      <c r="G43" s="576" t="str">
        <f t="shared" si="5"/>
        <v xml:space="preserve"> </v>
      </c>
      <c r="H43" s="577" t="str">
        <f t="shared" si="1"/>
        <v xml:space="preserve"> </v>
      </c>
      <c r="I43" s="574"/>
      <c r="J43" s="578" t="str">
        <f t="shared" si="2"/>
        <v xml:space="preserve"> </v>
      </c>
      <c r="K43" s="573"/>
      <c r="L43" s="579" t="str">
        <f t="shared" si="3"/>
        <v xml:space="preserve"> </v>
      </c>
      <c r="M43" s="573"/>
      <c r="N43" s="579" t="str">
        <f t="shared" si="4"/>
        <v xml:space="preserve"> </v>
      </c>
    </row>
    <row r="44" spans="1:14" ht="38.25" x14ac:dyDescent="0.2">
      <c r="A44" s="569" t="s">
        <v>505</v>
      </c>
      <c r="B44" s="570" t="s">
        <v>595</v>
      </c>
      <c r="C44" s="499"/>
      <c r="D44" s="499"/>
      <c r="E44" s="564"/>
      <c r="F44" s="563">
        <f t="shared" si="0"/>
        <v>0</v>
      </c>
      <c r="G44" s="565" t="str">
        <f t="shared" si="5"/>
        <v xml:space="preserve"> </v>
      </c>
      <c r="H44" s="566" t="str">
        <f t="shared" si="1"/>
        <v xml:space="preserve"> </v>
      </c>
      <c r="I44" s="564"/>
      <c r="J44" s="567" t="str">
        <f t="shared" si="2"/>
        <v xml:space="preserve"> </v>
      </c>
      <c r="K44" s="499"/>
      <c r="L44" s="568" t="str">
        <f t="shared" si="3"/>
        <v xml:space="preserve"> </v>
      </c>
      <c r="M44" s="499"/>
      <c r="N44" s="568" t="str">
        <f t="shared" si="4"/>
        <v xml:space="preserve"> </v>
      </c>
    </row>
    <row r="45" spans="1:14" ht="31.5" x14ac:dyDescent="0.2">
      <c r="A45" s="569" t="s">
        <v>518</v>
      </c>
      <c r="B45" s="570" t="s">
        <v>596</v>
      </c>
      <c r="C45" s="499"/>
      <c r="D45" s="499"/>
      <c r="E45" s="564"/>
      <c r="F45" s="563">
        <f t="shared" si="0"/>
        <v>0</v>
      </c>
      <c r="G45" s="565" t="str">
        <f t="shared" si="5"/>
        <v xml:space="preserve"> </v>
      </c>
      <c r="H45" s="566" t="str">
        <f t="shared" si="1"/>
        <v xml:space="preserve"> </v>
      </c>
      <c r="I45" s="564"/>
      <c r="J45" s="567" t="str">
        <f t="shared" si="2"/>
        <v xml:space="preserve"> </v>
      </c>
      <c r="K45" s="499"/>
      <c r="L45" s="568" t="str">
        <f t="shared" si="3"/>
        <v xml:space="preserve"> </v>
      </c>
      <c r="M45" s="499"/>
      <c r="N45" s="568" t="str">
        <f t="shared" si="4"/>
        <v xml:space="preserve"> </v>
      </c>
    </row>
    <row r="46" spans="1:14" ht="38.25" x14ac:dyDescent="0.2">
      <c r="A46" s="569" t="s">
        <v>597</v>
      </c>
      <c r="B46" s="570" t="s">
        <v>598</v>
      </c>
      <c r="C46" s="499"/>
      <c r="D46" s="499"/>
      <c r="E46" s="564"/>
      <c r="F46" s="563">
        <f t="shared" si="0"/>
        <v>0</v>
      </c>
      <c r="G46" s="565" t="str">
        <f t="shared" si="5"/>
        <v xml:space="preserve"> </v>
      </c>
      <c r="H46" s="566" t="str">
        <f t="shared" si="1"/>
        <v xml:space="preserve"> </v>
      </c>
      <c r="I46" s="564"/>
      <c r="J46" s="567" t="str">
        <f t="shared" si="2"/>
        <v xml:space="preserve"> </v>
      </c>
      <c r="K46" s="499"/>
      <c r="L46" s="568" t="str">
        <f t="shared" si="3"/>
        <v xml:space="preserve"> </v>
      </c>
      <c r="M46" s="499"/>
      <c r="N46" s="568" t="str">
        <f t="shared" si="4"/>
        <v xml:space="preserve"> </v>
      </c>
    </row>
    <row r="47" spans="1:14" ht="18.75" x14ac:dyDescent="0.2">
      <c r="A47" s="587" t="s">
        <v>599</v>
      </c>
    </row>
    <row r="48" spans="1:14" x14ac:dyDescent="0.2">
      <c r="G48" s="588"/>
    </row>
    <row r="49" spans="7:7" x14ac:dyDescent="0.2">
      <c r="G49" s="588"/>
    </row>
  </sheetData>
  <mergeCells count="15">
    <mergeCell ref="A1:N1"/>
    <mergeCell ref="M2:N2"/>
    <mergeCell ref="A6:A7"/>
    <mergeCell ref="B6:B7"/>
    <mergeCell ref="C6:C7"/>
    <mergeCell ref="D6:D7"/>
    <mergeCell ref="E6:E7"/>
    <mergeCell ref="F6:G6"/>
    <mergeCell ref="H6:H7"/>
    <mergeCell ref="I6:I7"/>
    <mergeCell ref="J6:J7"/>
    <mergeCell ref="K6:K7"/>
    <mergeCell ref="L6:L7"/>
    <mergeCell ref="M6:M7"/>
    <mergeCell ref="N6:N7"/>
  </mergeCells>
  <printOptions horizontalCentered="1"/>
  <pageMargins left="0" right="0" top="0" bottom="0" header="0" footer="0"/>
  <pageSetup paperSize="9" scale="4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zoomScaleNormal="100" zoomScaleSheetLayoutView="100" workbookViewId="0">
      <selection activeCell="F7" sqref="F7"/>
    </sheetView>
  </sheetViews>
  <sheetFormatPr defaultRowHeight="15.75" x14ac:dyDescent="0.2"/>
  <cols>
    <col min="1" max="1" width="42.42578125" style="36" customWidth="1"/>
    <col min="2" max="2" width="14.42578125" style="36" customWidth="1"/>
    <col min="3" max="4" width="14.42578125" style="54" customWidth="1"/>
    <col min="5" max="5" width="14.5703125" style="54" customWidth="1"/>
    <col min="6" max="6" width="10.7109375" style="54" customWidth="1"/>
    <col min="7" max="7" width="14.42578125" style="35" customWidth="1"/>
    <col min="8" max="8" width="10.7109375" style="35" customWidth="1"/>
    <col min="9" max="9" width="13.28515625" style="55" customWidth="1"/>
    <col min="10" max="10" width="10.7109375" style="55" customWidth="1"/>
    <col min="11" max="11" width="14.85546875" style="55" customWidth="1"/>
    <col min="12" max="12" width="10.7109375" style="55" customWidth="1"/>
    <col min="13" max="13" width="15.85546875" style="55" customWidth="1"/>
    <col min="14" max="14" width="10.7109375" style="55" customWidth="1"/>
    <col min="15" max="16384" width="9.140625" style="55"/>
  </cols>
  <sheetData>
    <row r="1" spans="1:14" s="35" customFormat="1" x14ac:dyDescent="0.2">
      <c r="A1" s="605">
        <v>89</v>
      </c>
      <c r="B1" s="605"/>
      <c r="C1" s="605"/>
      <c r="D1" s="605"/>
      <c r="E1" s="605"/>
      <c r="F1" s="605"/>
      <c r="G1" s="605"/>
      <c r="H1" s="605"/>
      <c r="I1" s="605"/>
      <c r="J1" s="605"/>
      <c r="K1" s="605"/>
      <c r="L1" s="605"/>
      <c r="M1" s="605"/>
      <c r="N1" s="605"/>
    </row>
    <row r="2" spans="1:14" s="35" customFormat="1" ht="38.25" customHeight="1" x14ac:dyDescent="0.2">
      <c r="A2" s="36"/>
      <c r="B2" s="36"/>
      <c r="M2" s="607" t="s">
        <v>55</v>
      </c>
      <c r="N2" s="607"/>
    </row>
    <row r="3" spans="1:14" s="35" customFormat="1" ht="29.25" customHeight="1" x14ac:dyDescent="0.2">
      <c r="A3" s="606" t="s">
        <v>56</v>
      </c>
      <c r="B3" s="606"/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</row>
    <row r="4" spans="1:14" s="35" customFormat="1" x14ac:dyDescent="0.2">
      <c r="A4" s="28"/>
      <c r="B4" s="28"/>
      <c r="C4" s="28"/>
      <c r="D4" s="28"/>
      <c r="E4" s="28"/>
      <c r="F4" s="28"/>
      <c r="N4" s="29" t="s">
        <v>0</v>
      </c>
    </row>
    <row r="5" spans="1:14" s="35" customFormat="1" ht="42.75" x14ac:dyDescent="0.2">
      <c r="A5" s="56" t="s">
        <v>1</v>
      </c>
      <c r="B5" s="37" t="s">
        <v>24</v>
      </c>
      <c r="C5" s="37" t="s">
        <v>25</v>
      </c>
      <c r="D5" s="37" t="s">
        <v>20</v>
      </c>
      <c r="E5" s="37" t="s">
        <v>26</v>
      </c>
      <c r="F5" s="37" t="s">
        <v>20</v>
      </c>
      <c r="G5" s="37" t="s">
        <v>27</v>
      </c>
      <c r="H5" s="37" t="s">
        <v>20</v>
      </c>
      <c r="I5" s="37" t="s">
        <v>28</v>
      </c>
      <c r="J5" s="37" t="s">
        <v>20</v>
      </c>
      <c r="K5" s="37" t="s">
        <v>29</v>
      </c>
      <c r="L5" s="37" t="s">
        <v>20</v>
      </c>
      <c r="M5" s="37" t="s">
        <v>30</v>
      </c>
      <c r="N5" s="37" t="s">
        <v>20</v>
      </c>
    </row>
    <row r="6" spans="1:14" s="35" customFormat="1" ht="47.25" x14ac:dyDescent="0.2">
      <c r="A6" s="38" t="s">
        <v>57</v>
      </c>
      <c r="B6" s="57"/>
      <c r="C6" s="57"/>
      <c r="D6" s="58">
        <f>IF(B6=0,0,C6/B6)</f>
        <v>0</v>
      </c>
      <c r="E6" s="57"/>
      <c r="F6" s="40">
        <f>IF(C6=0,0,E6/C6)</f>
        <v>0</v>
      </c>
      <c r="G6" s="57">
        <f>E6*G9</f>
        <v>0</v>
      </c>
      <c r="H6" s="40">
        <f>IF(E6=0,0,G6/E6)</f>
        <v>0</v>
      </c>
      <c r="I6" s="57">
        <f>G6*I9</f>
        <v>0</v>
      </c>
      <c r="J6" s="40">
        <f>IF(G6=0,0,I6/G6)</f>
        <v>0</v>
      </c>
      <c r="K6" s="57">
        <f>I6*K9</f>
        <v>0</v>
      </c>
      <c r="L6" s="40">
        <f>IF(I6=0,0,K6/I6)</f>
        <v>0</v>
      </c>
      <c r="M6" s="57">
        <f>K6*M9</f>
        <v>0</v>
      </c>
      <c r="N6" s="40">
        <f>IF(K6=0,0,M6/K6)</f>
        <v>0</v>
      </c>
    </row>
    <row r="7" spans="1:14" s="35" customFormat="1" ht="31.5" x14ac:dyDescent="0.2">
      <c r="A7" s="38" t="s">
        <v>58</v>
      </c>
      <c r="B7" s="57"/>
      <c r="C7" s="57"/>
      <c r="D7" s="58">
        <f>IF(B7=0,0,C7/B7)</f>
        <v>0</v>
      </c>
      <c r="E7" s="57"/>
      <c r="F7" s="40">
        <f t="shared" ref="F7" si="0">IF(C7=0,0,E7/C7)</f>
        <v>0</v>
      </c>
      <c r="G7" s="57">
        <f>G6*G8</f>
        <v>0</v>
      </c>
      <c r="H7" s="40">
        <f>IF(E7=0,0,G7/E7)</f>
        <v>0</v>
      </c>
      <c r="I7" s="57">
        <f>I6*I8</f>
        <v>0</v>
      </c>
      <c r="J7" s="40">
        <f>IF(G7=0,0,I7/G7)</f>
        <v>0</v>
      </c>
      <c r="K7" s="57">
        <f>K6*K8</f>
        <v>0</v>
      </c>
      <c r="L7" s="40">
        <f>IF(I7=0,0,K7/I7)</f>
        <v>0</v>
      </c>
      <c r="M7" s="57">
        <f>M6*M8</f>
        <v>0</v>
      </c>
      <c r="N7" s="40">
        <f>IF(K7=0,0,M7/K7)</f>
        <v>0</v>
      </c>
    </row>
    <row r="8" spans="1:14" s="35" customFormat="1" ht="31.5" x14ac:dyDescent="0.2">
      <c r="A8" s="38" t="s">
        <v>46</v>
      </c>
      <c r="B8" s="58">
        <f>IF(B6=0,0,B7/B6)</f>
        <v>0</v>
      </c>
      <c r="C8" s="58">
        <f>IF(C6=0,0,C7/C6)</f>
        <v>0</v>
      </c>
      <c r="D8" s="44" t="s">
        <v>11</v>
      </c>
      <c r="E8" s="58">
        <f>IF(E6=0,0,E7/E6)</f>
        <v>0</v>
      </c>
      <c r="F8" s="44" t="s">
        <v>11</v>
      </c>
      <c r="G8" s="43">
        <f>AVERAGE(C8:E8)</f>
        <v>0</v>
      </c>
      <c r="H8" s="44" t="s">
        <v>11</v>
      </c>
      <c r="I8" s="58">
        <f>G8</f>
        <v>0</v>
      </c>
      <c r="J8" s="44" t="s">
        <v>11</v>
      </c>
      <c r="K8" s="58">
        <f>I8</f>
        <v>0</v>
      </c>
      <c r="L8" s="44" t="s">
        <v>11</v>
      </c>
      <c r="M8" s="58">
        <f>K8</f>
        <v>0</v>
      </c>
      <c r="N8" s="44" t="s">
        <v>11</v>
      </c>
    </row>
    <row r="9" spans="1:14" s="35" customFormat="1" ht="30" x14ac:dyDescent="0.2">
      <c r="A9" s="59" t="s">
        <v>47</v>
      </c>
      <c r="B9" s="46" t="s">
        <v>11</v>
      </c>
      <c r="C9" s="46" t="s">
        <v>11</v>
      </c>
      <c r="D9" s="46" t="s">
        <v>11</v>
      </c>
      <c r="E9" s="46" t="s">
        <v>11</v>
      </c>
      <c r="F9" s="46" t="s">
        <v>11</v>
      </c>
      <c r="G9" s="60">
        <f>'182 1 01 02010'!E10</f>
        <v>0</v>
      </c>
      <c r="H9" s="46" t="s">
        <v>11</v>
      </c>
      <c r="I9" s="60">
        <f>'182 1 01 02010'!G10</f>
        <v>0</v>
      </c>
      <c r="J9" s="46" t="s">
        <v>11</v>
      </c>
      <c r="K9" s="60">
        <f>'182 1 01 02010'!I10</f>
        <v>0</v>
      </c>
      <c r="L9" s="46" t="s">
        <v>11</v>
      </c>
      <c r="M9" s="61">
        <f>'182 1 01 02010'!K10</f>
        <v>0</v>
      </c>
      <c r="N9" s="46" t="s">
        <v>11</v>
      </c>
    </row>
    <row r="10" spans="1:14" s="35" customFormat="1" ht="30" x14ac:dyDescent="0.2">
      <c r="A10" s="62" t="s">
        <v>59</v>
      </c>
      <c r="B10" s="44">
        <f>IF(B7=0,0,B16/B7)</f>
        <v>0</v>
      </c>
      <c r="C10" s="44">
        <f>IF(C7=0,0,C16/C7)</f>
        <v>0</v>
      </c>
      <c r="D10" s="44" t="s">
        <v>11</v>
      </c>
      <c r="E10" s="44">
        <f>IF(E7=0,0,E16/E7)</f>
        <v>0</v>
      </c>
      <c r="F10" s="44" t="s">
        <v>11</v>
      </c>
      <c r="G10" s="58">
        <f>AVERAGE(B10,C10,E10)</f>
        <v>0</v>
      </c>
      <c r="H10" s="44" t="s">
        <v>11</v>
      </c>
      <c r="I10" s="58">
        <f>G10</f>
        <v>0</v>
      </c>
      <c r="J10" s="44" t="s">
        <v>11</v>
      </c>
      <c r="K10" s="58">
        <f>I10</f>
        <v>0</v>
      </c>
      <c r="L10" s="44" t="s">
        <v>11</v>
      </c>
      <c r="M10" s="58">
        <f>K10</f>
        <v>0</v>
      </c>
      <c r="N10" s="44" t="s">
        <v>11</v>
      </c>
    </row>
    <row r="11" spans="1:14" s="35" customFormat="1" ht="31.5" x14ac:dyDescent="0.2">
      <c r="A11" s="63" t="s">
        <v>6</v>
      </c>
      <c r="B11" s="44" t="s">
        <v>11</v>
      </c>
      <c r="C11" s="44" t="s">
        <v>11</v>
      </c>
      <c r="D11" s="44" t="s">
        <v>11</v>
      </c>
      <c r="E11" s="44" t="s">
        <v>11</v>
      </c>
      <c r="F11" s="44" t="s">
        <v>11</v>
      </c>
      <c r="G11" s="42">
        <f>G12+G13+G15+G14</f>
        <v>0</v>
      </c>
      <c r="H11" s="44" t="s">
        <v>11</v>
      </c>
      <c r="I11" s="42">
        <f t="shared" ref="I11:M11" si="1">I12+I13+I15+I14</f>
        <v>0</v>
      </c>
      <c r="J11" s="44" t="s">
        <v>11</v>
      </c>
      <c r="K11" s="42">
        <f t="shared" si="1"/>
        <v>0</v>
      </c>
      <c r="L11" s="44" t="s">
        <v>11</v>
      </c>
      <c r="M11" s="64">
        <f t="shared" si="1"/>
        <v>0</v>
      </c>
      <c r="N11" s="44" t="s">
        <v>11</v>
      </c>
    </row>
    <row r="12" spans="1:14" s="35" customFormat="1" x14ac:dyDescent="0.2">
      <c r="A12" s="65" t="s">
        <v>50</v>
      </c>
      <c r="B12" s="44" t="s">
        <v>11</v>
      </c>
      <c r="C12" s="44" t="s">
        <v>11</v>
      </c>
      <c r="D12" s="44" t="s">
        <v>11</v>
      </c>
      <c r="E12" s="44" t="s">
        <v>11</v>
      </c>
      <c r="F12" s="44" t="s">
        <v>11</v>
      </c>
      <c r="G12" s="42"/>
      <c r="H12" s="44" t="s">
        <v>11</v>
      </c>
      <c r="I12" s="42"/>
      <c r="J12" s="44" t="s">
        <v>11</v>
      </c>
      <c r="K12" s="42"/>
      <c r="L12" s="44" t="s">
        <v>11</v>
      </c>
      <c r="M12" s="64"/>
      <c r="N12" s="44" t="s">
        <v>11</v>
      </c>
    </row>
    <row r="13" spans="1:14" s="35" customFormat="1" x14ac:dyDescent="0.2">
      <c r="A13" s="65" t="s">
        <v>51</v>
      </c>
      <c r="B13" s="44" t="s">
        <v>11</v>
      </c>
      <c r="C13" s="44" t="s">
        <v>11</v>
      </c>
      <c r="D13" s="44" t="s">
        <v>11</v>
      </c>
      <c r="E13" s="44" t="s">
        <v>11</v>
      </c>
      <c r="F13" s="44" t="s">
        <v>11</v>
      </c>
      <c r="G13" s="66"/>
      <c r="H13" s="44" t="s">
        <v>11</v>
      </c>
      <c r="I13" s="66"/>
      <c r="J13" s="44" t="s">
        <v>11</v>
      </c>
      <c r="K13" s="66"/>
      <c r="L13" s="44" t="s">
        <v>11</v>
      </c>
      <c r="M13" s="67"/>
      <c r="N13" s="44" t="s">
        <v>11</v>
      </c>
    </row>
    <row r="14" spans="1:14" s="35" customFormat="1" x14ac:dyDescent="0.2">
      <c r="A14" s="65" t="s">
        <v>52</v>
      </c>
      <c r="B14" s="44" t="s">
        <v>11</v>
      </c>
      <c r="C14" s="44" t="s">
        <v>11</v>
      </c>
      <c r="D14" s="44" t="s">
        <v>11</v>
      </c>
      <c r="E14" s="44" t="s">
        <v>11</v>
      </c>
      <c r="F14" s="44" t="s">
        <v>11</v>
      </c>
      <c r="G14" s="66"/>
      <c r="H14" s="44" t="s">
        <v>11</v>
      </c>
      <c r="I14" s="66"/>
      <c r="J14" s="44" t="s">
        <v>11</v>
      </c>
      <c r="K14" s="66"/>
      <c r="L14" s="44" t="s">
        <v>11</v>
      </c>
      <c r="M14" s="67"/>
      <c r="N14" s="44" t="s">
        <v>11</v>
      </c>
    </row>
    <row r="15" spans="1:14" s="35" customFormat="1" x14ac:dyDescent="0.2">
      <c r="A15" s="65" t="s">
        <v>23</v>
      </c>
      <c r="B15" s="44" t="s">
        <v>11</v>
      </c>
      <c r="C15" s="44" t="s">
        <v>11</v>
      </c>
      <c r="D15" s="44" t="s">
        <v>11</v>
      </c>
      <c r="E15" s="44" t="s">
        <v>11</v>
      </c>
      <c r="F15" s="44" t="s">
        <v>11</v>
      </c>
      <c r="G15" s="42"/>
      <c r="H15" s="44" t="s">
        <v>11</v>
      </c>
      <c r="I15" s="42"/>
      <c r="J15" s="44" t="s">
        <v>11</v>
      </c>
      <c r="K15" s="42"/>
      <c r="L15" s="44" t="s">
        <v>11</v>
      </c>
      <c r="M15" s="64"/>
      <c r="N15" s="44" t="s">
        <v>11</v>
      </c>
    </row>
    <row r="16" spans="1:14" s="53" customFormat="1" ht="24.75" customHeight="1" x14ac:dyDescent="0.2">
      <c r="A16" s="68" t="s">
        <v>60</v>
      </c>
      <c r="B16" s="69">
        <f>B17+B19</f>
        <v>0</v>
      </c>
      <c r="C16" s="69">
        <f>C17+C19</f>
        <v>0</v>
      </c>
      <c r="D16" s="70">
        <f>IF(B16=0,0,C16/B16)</f>
        <v>0</v>
      </c>
      <c r="E16" s="69">
        <f>E17+E19</f>
        <v>0</v>
      </c>
      <c r="F16" s="71">
        <f>IF(C16=0,0,E16/C16)</f>
        <v>0</v>
      </c>
      <c r="G16" s="72">
        <f>G10*G7+G11</f>
        <v>0</v>
      </c>
      <c r="H16" s="71">
        <f>IF(F16=0,0,G16/F16)</f>
        <v>0</v>
      </c>
      <c r="I16" s="72">
        <f>I10*I7+I11</f>
        <v>0</v>
      </c>
      <c r="J16" s="71">
        <f>IF(H16=0,0,I16/H16)</f>
        <v>0</v>
      </c>
      <c r="K16" s="72">
        <f>K10*K7+K11</f>
        <v>0</v>
      </c>
      <c r="L16" s="71">
        <f>IF(J16=0,0,K16/J16)</f>
        <v>0</v>
      </c>
      <c r="M16" s="72">
        <f>M10*M7+M11</f>
        <v>0</v>
      </c>
      <c r="N16" s="71">
        <f>IF(L16=0,0,M16/L16)</f>
        <v>0</v>
      </c>
    </row>
    <row r="17" spans="1:14" s="53" customFormat="1" ht="24.75" customHeight="1" x14ac:dyDescent="0.2">
      <c r="A17" s="49" t="s">
        <v>61</v>
      </c>
      <c r="B17" s="50"/>
      <c r="C17" s="50"/>
      <c r="D17" s="73">
        <f>IF(B17=0,0,C17/B17)</f>
        <v>0</v>
      </c>
      <c r="E17" s="50"/>
      <c r="F17" s="51">
        <f>IF(C17=0,0,E17/C17)</f>
        <v>0</v>
      </c>
      <c r="G17" s="52">
        <f>ROUND(G16*G18,0)</f>
        <v>0</v>
      </c>
      <c r="H17" s="51">
        <f>IF(E17=0,0,G17/E17)</f>
        <v>0</v>
      </c>
      <c r="I17" s="52">
        <f>ROUND(I16*I18,0)</f>
        <v>0</v>
      </c>
      <c r="J17" s="51">
        <f>IF(G17=0,0,I17/G17)</f>
        <v>0</v>
      </c>
      <c r="K17" s="52">
        <f>ROUND(K16*K18,0)</f>
        <v>0</v>
      </c>
      <c r="L17" s="51">
        <f>IF(I17=0,0,K17/I17)</f>
        <v>0</v>
      </c>
      <c r="M17" s="52">
        <f>ROUND(M16*M18,0)</f>
        <v>0</v>
      </c>
      <c r="N17" s="51">
        <f>IF(K17=0,0,M17/K17)</f>
        <v>0</v>
      </c>
    </row>
    <row r="18" spans="1:14" s="53" customFormat="1" x14ac:dyDescent="0.2">
      <c r="A18" s="74" t="s">
        <v>62</v>
      </c>
      <c r="B18" s="40">
        <f>IF(B16=0,0,B17/B16)</f>
        <v>0</v>
      </c>
      <c r="C18" s="40">
        <f>IF(C16=0,0,C17/C16)</f>
        <v>0</v>
      </c>
      <c r="D18" s="44" t="s">
        <v>11</v>
      </c>
      <c r="E18" s="40">
        <f>IF(E16=0,0,E17/E16)</f>
        <v>0</v>
      </c>
      <c r="F18" s="44" t="s">
        <v>11</v>
      </c>
      <c r="G18" s="75">
        <f>AVERAGE(B18,C18,E18)</f>
        <v>0</v>
      </c>
      <c r="H18" s="44" t="s">
        <v>11</v>
      </c>
      <c r="I18" s="75">
        <f>G18</f>
        <v>0</v>
      </c>
      <c r="J18" s="44" t="s">
        <v>11</v>
      </c>
      <c r="K18" s="75">
        <f>I18</f>
        <v>0</v>
      </c>
      <c r="L18" s="44" t="s">
        <v>11</v>
      </c>
      <c r="M18" s="75">
        <f>K18</f>
        <v>0</v>
      </c>
      <c r="N18" s="44" t="s">
        <v>11</v>
      </c>
    </row>
    <row r="19" spans="1:14" s="53" customFormat="1" ht="24.75" customHeight="1" x14ac:dyDescent="0.2">
      <c r="A19" s="49" t="s">
        <v>63</v>
      </c>
      <c r="B19" s="50"/>
      <c r="C19" s="50"/>
      <c r="D19" s="73">
        <f>IF(B19=0,0,C19/B19)</f>
        <v>0</v>
      </c>
      <c r="E19" s="50"/>
      <c r="F19" s="51">
        <f>IF(C19=0,0,E19/C19)</f>
        <v>0</v>
      </c>
      <c r="G19" s="52">
        <f>ROUND(G16-G17,0)</f>
        <v>0</v>
      </c>
      <c r="H19" s="51">
        <f>IF(E19=0,0,G19/E19)</f>
        <v>0</v>
      </c>
      <c r="I19" s="52">
        <f>ROUND(I16-I17,0)</f>
        <v>0</v>
      </c>
      <c r="J19" s="51">
        <f>IF(G19=0,0,I19/G19)</f>
        <v>0</v>
      </c>
      <c r="K19" s="52">
        <f>ROUND(K16-K17,0)</f>
        <v>0</v>
      </c>
      <c r="L19" s="51">
        <f>IF(I19=0,0,K19/I19)</f>
        <v>0</v>
      </c>
      <c r="M19" s="52">
        <f>ROUND(M16-M17,0)</f>
        <v>0</v>
      </c>
      <c r="N19" s="51">
        <f>IF(K19=0,0,M19/K19)</f>
        <v>0</v>
      </c>
    </row>
    <row r="20" spans="1:14" x14ac:dyDescent="0.2">
      <c r="A20" s="74" t="s">
        <v>62</v>
      </c>
      <c r="B20" s="40">
        <f>1-B18</f>
        <v>1</v>
      </c>
      <c r="C20" s="40">
        <f>1-C18</f>
        <v>1</v>
      </c>
      <c r="D20" s="44" t="s">
        <v>11</v>
      </c>
      <c r="E20" s="40">
        <f>1-E18</f>
        <v>1</v>
      </c>
      <c r="F20" s="44" t="s">
        <v>11</v>
      </c>
      <c r="G20" s="75">
        <f>AVERAGE(B20,C20,E20)</f>
        <v>1</v>
      </c>
      <c r="H20" s="44" t="s">
        <v>11</v>
      </c>
      <c r="I20" s="75">
        <f>G20</f>
        <v>1</v>
      </c>
      <c r="J20" s="44" t="s">
        <v>11</v>
      </c>
      <c r="K20" s="75">
        <f>I20</f>
        <v>1</v>
      </c>
      <c r="L20" s="44" t="s">
        <v>11</v>
      </c>
      <c r="M20" s="75">
        <f>K20</f>
        <v>1</v>
      </c>
      <c r="N20" s="44" t="s">
        <v>11</v>
      </c>
    </row>
    <row r="21" spans="1:14" x14ac:dyDescent="0.2">
      <c r="C21" s="76"/>
      <c r="D21" s="76"/>
      <c r="E21" s="76"/>
    </row>
  </sheetData>
  <mergeCells count="3">
    <mergeCell ref="A1:N1"/>
    <mergeCell ref="M2:N2"/>
    <mergeCell ref="A3:N3"/>
  </mergeCells>
  <printOptions horizontalCentered="1"/>
  <pageMargins left="0" right="0" top="0.39370078740157483" bottom="0.19685039370078741" header="0.31496062992125984" footer="0.31496062992125984"/>
  <pageSetup paperSize="9" scale="6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view="pageBreakPreview" zoomScaleNormal="100" zoomScaleSheetLayoutView="100" workbookViewId="0">
      <selection activeCell="F7" sqref="F7"/>
    </sheetView>
  </sheetViews>
  <sheetFormatPr defaultRowHeight="15.75" x14ac:dyDescent="0.2"/>
  <cols>
    <col min="1" max="1" width="42.140625" style="77" customWidth="1"/>
    <col min="2" max="2" width="14.42578125" style="77" customWidth="1"/>
    <col min="3" max="3" width="14.5703125" style="77" customWidth="1"/>
    <col min="4" max="4" width="10.7109375" style="77" customWidth="1"/>
    <col min="5" max="5" width="14.42578125" style="77" customWidth="1"/>
    <col min="6" max="6" width="10.7109375" style="77" customWidth="1"/>
    <col min="7" max="7" width="13.28515625" style="77" customWidth="1"/>
    <col min="8" max="8" width="10.7109375" style="77" customWidth="1"/>
    <col min="9" max="9" width="14.85546875" style="77" customWidth="1"/>
    <col min="10" max="10" width="10.7109375" style="77" customWidth="1"/>
    <col min="11" max="11" width="15.85546875" style="79" customWidth="1"/>
    <col min="12" max="12" width="10.7109375" style="79" customWidth="1"/>
    <col min="13" max="13" width="15.5703125" style="77" customWidth="1"/>
    <col min="14" max="14" width="10.7109375" style="77" customWidth="1"/>
    <col min="15" max="15" width="13.140625" style="77" bestFit="1" customWidth="1"/>
    <col min="16" max="16384" width="9.140625" style="77"/>
  </cols>
  <sheetData>
    <row r="1" spans="1:15" x14ac:dyDescent="0.2">
      <c r="A1" s="608">
        <v>90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  <c r="L1" s="608"/>
      <c r="M1" s="608"/>
      <c r="N1" s="608"/>
    </row>
    <row r="2" spans="1:15" ht="37.5" customHeight="1" x14ac:dyDescent="0.2">
      <c r="I2" s="78"/>
      <c r="J2" s="78"/>
      <c r="M2" s="609" t="s">
        <v>64</v>
      </c>
      <c r="N2" s="609"/>
      <c r="O2" s="78"/>
    </row>
    <row r="3" spans="1:15" ht="60.75" customHeight="1" x14ac:dyDescent="0.2">
      <c r="A3" s="610" t="s">
        <v>65</v>
      </c>
      <c r="B3" s="610"/>
      <c r="C3" s="610"/>
      <c r="D3" s="610"/>
      <c r="E3" s="610"/>
      <c r="F3" s="610"/>
      <c r="G3" s="610"/>
      <c r="H3" s="610"/>
      <c r="I3" s="610"/>
      <c r="J3" s="610"/>
      <c r="K3" s="610"/>
      <c r="L3" s="610"/>
      <c r="M3" s="610"/>
      <c r="N3" s="610"/>
    </row>
    <row r="4" spans="1:15" x14ac:dyDescent="0.2">
      <c r="N4" s="80" t="s">
        <v>0</v>
      </c>
    </row>
    <row r="5" spans="1:15" s="81" customFormat="1" ht="42.75" x14ac:dyDescent="0.2">
      <c r="A5" s="30" t="s">
        <v>66</v>
      </c>
      <c r="B5" s="37" t="s">
        <v>24</v>
      </c>
      <c r="C5" s="37" t="s">
        <v>25</v>
      </c>
      <c r="D5" s="37" t="s">
        <v>20</v>
      </c>
      <c r="E5" s="37" t="s">
        <v>26</v>
      </c>
      <c r="F5" s="37" t="s">
        <v>20</v>
      </c>
      <c r="G5" s="37" t="s">
        <v>27</v>
      </c>
      <c r="H5" s="37" t="s">
        <v>20</v>
      </c>
      <c r="I5" s="37" t="s">
        <v>28</v>
      </c>
      <c r="J5" s="37" t="s">
        <v>20</v>
      </c>
      <c r="K5" s="37" t="s">
        <v>29</v>
      </c>
      <c r="L5" s="37" t="s">
        <v>20</v>
      </c>
      <c r="M5" s="37" t="s">
        <v>30</v>
      </c>
      <c r="N5" s="37" t="s">
        <v>20</v>
      </c>
    </row>
    <row r="6" spans="1:15" s="84" customFormat="1" ht="27.75" customHeight="1" x14ac:dyDescent="0.2">
      <c r="A6" s="49" t="s">
        <v>18</v>
      </c>
      <c r="B6" s="82"/>
      <c r="C6" s="82"/>
      <c r="D6" s="83">
        <f>IF(B6=0,0,C6/B6)</f>
        <v>0</v>
      </c>
      <c r="E6" s="82"/>
      <c r="F6" s="83">
        <f>IF(C6=0,0,E6/C6)</f>
        <v>0</v>
      </c>
      <c r="G6" s="82">
        <f>G9*G8*G7+G10</f>
        <v>0</v>
      </c>
      <c r="H6" s="83">
        <f>IF(E6=0,0,G6/E6)</f>
        <v>0</v>
      </c>
      <c r="I6" s="82">
        <f>I9*I8*I7+I10</f>
        <v>0</v>
      </c>
      <c r="J6" s="83">
        <f>IF(G6=0,0,I6/G6)</f>
        <v>0</v>
      </c>
      <c r="K6" s="82">
        <f>K9*K8*K7+K10</f>
        <v>0</v>
      </c>
      <c r="L6" s="83">
        <f>IF(I6=0,0,K6/I6)</f>
        <v>0</v>
      </c>
      <c r="M6" s="82">
        <f>M9*M8*M7+M10</f>
        <v>0</v>
      </c>
      <c r="N6" s="83">
        <f>IF(K6=0,0,M6/K6)</f>
        <v>0</v>
      </c>
    </row>
    <row r="7" spans="1:15" ht="30" x14ac:dyDescent="0.2">
      <c r="A7" s="85" t="s">
        <v>67</v>
      </c>
      <c r="B7" s="86"/>
      <c r="C7" s="86"/>
      <c r="D7" s="47">
        <f t="shared" ref="D7:D9" si="0">IF(B7=0,0,C7/B7)</f>
        <v>0</v>
      </c>
      <c r="E7" s="86"/>
      <c r="F7" s="47">
        <v>0</v>
      </c>
      <c r="G7" s="86"/>
      <c r="H7" s="47">
        <v>0</v>
      </c>
      <c r="I7" s="86"/>
      <c r="J7" s="47">
        <v>0</v>
      </c>
      <c r="K7" s="86"/>
      <c r="L7" s="47">
        <v>0</v>
      </c>
      <c r="M7" s="86"/>
      <c r="N7" s="47">
        <v>0</v>
      </c>
    </row>
    <row r="8" spans="1:15" ht="30" x14ac:dyDescent="0.2">
      <c r="A8" s="74" t="s">
        <v>68</v>
      </c>
      <c r="B8" s="87"/>
      <c r="C8" s="87"/>
      <c r="D8" s="88">
        <f t="shared" si="0"/>
        <v>0</v>
      </c>
      <c r="E8" s="87"/>
      <c r="F8" s="88">
        <v>0</v>
      </c>
      <c r="G8" s="87"/>
      <c r="H8" s="88">
        <v>0</v>
      </c>
      <c r="I8" s="87">
        <f>G8</f>
        <v>0</v>
      </c>
      <c r="J8" s="88">
        <v>0</v>
      </c>
      <c r="K8" s="87">
        <f>I8</f>
        <v>0</v>
      </c>
      <c r="L8" s="88">
        <v>0</v>
      </c>
      <c r="M8" s="87">
        <f t="shared" ref="M8:M9" si="1">K8</f>
        <v>0</v>
      </c>
      <c r="N8" s="88">
        <v>0</v>
      </c>
    </row>
    <row r="9" spans="1:15" ht="30" x14ac:dyDescent="0.2">
      <c r="A9" s="74" t="s">
        <v>69</v>
      </c>
      <c r="B9" s="89">
        <f>IF(B8=0,0,ROUND((B6/B7)/B8,1))</f>
        <v>0</v>
      </c>
      <c r="C9" s="89">
        <f>IF(C8=0,0,ROUND((C6/C7)/C8,1))</f>
        <v>0</v>
      </c>
      <c r="D9" s="88">
        <f t="shared" si="0"/>
        <v>0</v>
      </c>
      <c r="E9" s="89">
        <f>IF(E8=0,0,ROUND((E6/E7)/E8,1))</f>
        <v>0</v>
      </c>
      <c r="F9" s="88">
        <v>0</v>
      </c>
      <c r="G9" s="89">
        <f>ROUND(AVERAGE(C9,E9,B9),1)</f>
        <v>0</v>
      </c>
      <c r="H9" s="88">
        <v>0</v>
      </c>
      <c r="I9" s="89">
        <f>G9</f>
        <v>0</v>
      </c>
      <c r="J9" s="88">
        <v>0</v>
      </c>
      <c r="K9" s="89">
        <f>I9</f>
        <v>0</v>
      </c>
      <c r="L9" s="88">
        <v>0</v>
      </c>
      <c r="M9" s="89">
        <f t="shared" si="1"/>
        <v>0</v>
      </c>
      <c r="N9" s="88">
        <v>0</v>
      </c>
    </row>
    <row r="10" spans="1:15" ht="30" x14ac:dyDescent="0.2">
      <c r="A10" s="74" t="s">
        <v>6</v>
      </c>
      <c r="B10" s="44" t="s">
        <v>11</v>
      </c>
      <c r="C10" s="44" t="s">
        <v>11</v>
      </c>
      <c r="D10" s="44" t="s">
        <v>11</v>
      </c>
      <c r="E10" s="44" t="s">
        <v>11</v>
      </c>
      <c r="F10" s="44" t="s">
        <v>11</v>
      </c>
      <c r="G10" s="87">
        <f>G11+G12</f>
        <v>0</v>
      </c>
      <c r="H10" s="44" t="s">
        <v>11</v>
      </c>
      <c r="I10" s="87">
        <f>I11+I12</f>
        <v>0</v>
      </c>
      <c r="J10" s="44" t="s">
        <v>11</v>
      </c>
      <c r="K10" s="87">
        <f>K11+K12</f>
        <v>0</v>
      </c>
      <c r="L10" s="44" t="s">
        <v>11</v>
      </c>
      <c r="M10" s="87">
        <f>M11+M12</f>
        <v>0</v>
      </c>
      <c r="N10" s="44" t="s">
        <v>11</v>
      </c>
    </row>
    <row r="11" spans="1:15" ht="31.5" x14ac:dyDescent="0.2">
      <c r="A11" s="41" t="s">
        <v>70</v>
      </c>
      <c r="B11" s="44" t="s">
        <v>11</v>
      </c>
      <c r="C11" s="44" t="s">
        <v>11</v>
      </c>
      <c r="D11" s="44" t="s">
        <v>11</v>
      </c>
      <c r="E11" s="44" t="s">
        <v>11</v>
      </c>
      <c r="F11" s="44" t="s">
        <v>11</v>
      </c>
      <c r="G11" s="87"/>
      <c r="H11" s="44" t="s">
        <v>11</v>
      </c>
      <c r="I11" s="87"/>
      <c r="J11" s="44" t="s">
        <v>11</v>
      </c>
      <c r="K11" s="87"/>
      <c r="L11" s="44" t="s">
        <v>11</v>
      </c>
      <c r="M11" s="87"/>
      <c r="N11" s="44" t="s">
        <v>11</v>
      </c>
    </row>
    <row r="12" spans="1:15" x14ac:dyDescent="0.2">
      <c r="A12" s="41" t="s">
        <v>71</v>
      </c>
      <c r="B12" s="44" t="s">
        <v>11</v>
      </c>
      <c r="C12" s="44" t="s">
        <v>11</v>
      </c>
      <c r="D12" s="44" t="s">
        <v>11</v>
      </c>
      <c r="E12" s="44" t="s">
        <v>11</v>
      </c>
      <c r="F12" s="44" t="s">
        <v>11</v>
      </c>
      <c r="G12" s="87"/>
      <c r="H12" s="44" t="s">
        <v>11</v>
      </c>
      <c r="I12" s="87"/>
      <c r="J12" s="44" t="s">
        <v>11</v>
      </c>
      <c r="K12" s="87"/>
      <c r="L12" s="44" t="s">
        <v>11</v>
      </c>
      <c r="M12" s="87"/>
      <c r="N12" s="44" t="s">
        <v>11</v>
      </c>
    </row>
  </sheetData>
  <mergeCells count="3">
    <mergeCell ref="A1:N1"/>
    <mergeCell ref="M2:N2"/>
    <mergeCell ref="A3:N3"/>
  </mergeCells>
  <printOptions horizontalCentered="1"/>
  <pageMargins left="0" right="0" top="0.39370078740157483" bottom="0.19685039370078741" header="0.31496062992125984" footer="0.31496062992125984"/>
  <pageSetup paperSize="9" scale="7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view="pageBreakPreview" zoomScaleNormal="100" zoomScaleSheetLayoutView="100" workbookViewId="0">
      <selection activeCell="F7" sqref="F7"/>
    </sheetView>
  </sheetViews>
  <sheetFormatPr defaultRowHeight="15.75" x14ac:dyDescent="0.2"/>
  <cols>
    <col min="1" max="1" width="35.42578125" style="36" customWidth="1"/>
    <col min="2" max="2" width="14.42578125" style="54" customWidth="1"/>
    <col min="3" max="3" width="14.5703125" style="54" customWidth="1"/>
    <col min="4" max="4" width="10.7109375" style="54" customWidth="1"/>
    <col min="5" max="5" width="14.42578125" style="35" customWidth="1"/>
    <col min="6" max="6" width="10.7109375" style="35" customWidth="1"/>
    <col min="7" max="7" width="13.28515625" style="55" customWidth="1"/>
    <col min="8" max="8" width="10.7109375" style="55" customWidth="1"/>
    <col min="9" max="9" width="14.85546875" style="55" customWidth="1"/>
    <col min="10" max="10" width="10.7109375" style="55" customWidth="1"/>
    <col min="11" max="11" width="15.85546875" style="55" customWidth="1"/>
    <col min="12" max="12" width="10.7109375" style="55" customWidth="1"/>
    <col min="13" max="16384" width="9.140625" style="55"/>
  </cols>
  <sheetData>
    <row r="1" spans="1:12" s="35" customFormat="1" x14ac:dyDescent="0.2">
      <c r="A1" s="605">
        <v>91</v>
      </c>
      <c r="B1" s="605"/>
      <c r="C1" s="605"/>
      <c r="D1" s="605"/>
      <c r="E1" s="605"/>
      <c r="F1" s="605"/>
      <c r="G1" s="605"/>
      <c r="H1" s="605"/>
      <c r="I1" s="605"/>
      <c r="J1" s="605"/>
      <c r="K1" s="605"/>
      <c r="L1" s="605"/>
    </row>
    <row r="2" spans="1:12" s="35" customFormat="1" ht="32.25" customHeight="1" x14ac:dyDescent="0.2">
      <c r="A2" s="36"/>
      <c r="K2" s="607" t="s">
        <v>72</v>
      </c>
      <c r="L2" s="607"/>
    </row>
    <row r="3" spans="1:12" s="35" customFormat="1" ht="42" customHeight="1" x14ac:dyDescent="0.2">
      <c r="A3" s="606" t="s">
        <v>73</v>
      </c>
      <c r="B3" s="606"/>
      <c r="C3" s="606"/>
      <c r="D3" s="606"/>
      <c r="E3" s="606"/>
      <c r="F3" s="606"/>
      <c r="G3" s="606"/>
      <c r="H3" s="606"/>
      <c r="I3" s="606"/>
      <c r="J3" s="606"/>
      <c r="K3" s="606"/>
      <c r="L3" s="606"/>
    </row>
    <row r="4" spans="1:12" s="35" customFormat="1" x14ac:dyDescent="0.2">
      <c r="A4" s="28"/>
      <c r="B4" s="28"/>
      <c r="C4" s="28"/>
      <c r="D4" s="28"/>
      <c r="L4" s="29" t="s">
        <v>0</v>
      </c>
    </row>
    <row r="5" spans="1:12" s="35" customFormat="1" ht="42.75" x14ac:dyDescent="0.2">
      <c r="A5" s="56" t="s">
        <v>1</v>
      </c>
      <c r="B5" s="37" t="s">
        <v>25</v>
      </c>
      <c r="C5" s="37" t="s">
        <v>26</v>
      </c>
      <c r="D5" s="37" t="s">
        <v>20</v>
      </c>
      <c r="E5" s="37" t="s">
        <v>27</v>
      </c>
      <c r="F5" s="37" t="s">
        <v>20</v>
      </c>
      <c r="G5" s="37" t="s">
        <v>28</v>
      </c>
      <c r="H5" s="37" t="s">
        <v>20</v>
      </c>
      <c r="I5" s="37" t="s">
        <v>29</v>
      </c>
      <c r="J5" s="37" t="s">
        <v>20</v>
      </c>
      <c r="K5" s="37" t="s">
        <v>30</v>
      </c>
      <c r="L5" s="37" t="s">
        <v>20</v>
      </c>
    </row>
    <row r="6" spans="1:12" ht="47.25" x14ac:dyDescent="0.2">
      <c r="A6" s="63" t="s">
        <v>74</v>
      </c>
      <c r="B6" s="44"/>
      <c r="C6" s="44"/>
      <c r="D6" s="44">
        <f>IF(B6=0,0,C6/B6)</f>
        <v>0</v>
      </c>
      <c r="E6" s="42">
        <f>C6*E8</f>
        <v>0</v>
      </c>
      <c r="F6" s="88">
        <f>IF(C6=0,0,E6/C6)</f>
        <v>0</v>
      </c>
      <c r="G6" s="42">
        <f>E6*G8</f>
        <v>0</v>
      </c>
      <c r="H6" s="88">
        <f>IF(E6=0,0,G6/E6)</f>
        <v>0</v>
      </c>
      <c r="I6" s="42">
        <f>G6*I8</f>
        <v>0</v>
      </c>
      <c r="J6" s="88">
        <f>IF(G6=0,0,I6/G6)</f>
        <v>0</v>
      </c>
      <c r="K6" s="64">
        <f>I6*K8</f>
        <v>0</v>
      </c>
      <c r="L6" s="90">
        <f>IF(I6=0,0,K6/I6)</f>
        <v>0</v>
      </c>
    </row>
    <row r="7" spans="1:12" ht="31.5" x14ac:dyDescent="0.2">
      <c r="A7" s="63" t="s">
        <v>75</v>
      </c>
      <c r="B7" s="44"/>
      <c r="C7" s="44"/>
      <c r="D7" s="44">
        <f>IF(B7=0,0,C7/B7)</f>
        <v>0</v>
      </c>
      <c r="E7" s="42">
        <f>C7*E8</f>
        <v>0</v>
      </c>
      <c r="F7" s="88">
        <f>IF(C7=0,0,E7/C7)</f>
        <v>0</v>
      </c>
      <c r="G7" s="42">
        <f>E7*G8</f>
        <v>0</v>
      </c>
      <c r="H7" s="88">
        <f>IF(E7=0,0,G7/E7)</f>
        <v>0</v>
      </c>
      <c r="I7" s="42">
        <f>G7*I8</f>
        <v>0</v>
      </c>
      <c r="J7" s="88">
        <f>IF(G7=0,0,I7/G7)</f>
        <v>0</v>
      </c>
      <c r="K7" s="64">
        <f>I7*K8</f>
        <v>0</v>
      </c>
      <c r="L7" s="90">
        <f>IF(I7=0,0,K7/I7)</f>
        <v>0</v>
      </c>
    </row>
    <row r="8" spans="1:12" ht="30" x14ac:dyDescent="0.2">
      <c r="A8" s="59" t="s">
        <v>47</v>
      </c>
      <c r="B8" s="46" t="s">
        <v>11</v>
      </c>
      <c r="C8" s="46" t="s">
        <v>11</v>
      </c>
      <c r="D8" s="46" t="s">
        <v>11</v>
      </c>
      <c r="E8" s="60">
        <f>'182 1 01 02010'!E10</f>
        <v>0</v>
      </c>
      <c r="F8" s="46" t="s">
        <v>11</v>
      </c>
      <c r="G8" s="60">
        <f>'182 1 01 02010'!G10</f>
        <v>0</v>
      </c>
      <c r="H8" s="46" t="s">
        <v>11</v>
      </c>
      <c r="I8" s="60">
        <f>'182 1 01 02010'!I10</f>
        <v>0</v>
      </c>
      <c r="J8" s="46" t="s">
        <v>11</v>
      </c>
      <c r="K8" s="61">
        <f>'182 1 01 02010'!K10</f>
        <v>0</v>
      </c>
      <c r="L8" s="91" t="s">
        <v>11</v>
      </c>
    </row>
    <row r="9" spans="1:12" x14ac:dyDescent="0.2">
      <c r="A9" s="92" t="s">
        <v>76</v>
      </c>
      <c r="B9" s="44" t="s">
        <v>11</v>
      </c>
      <c r="C9" s="44" t="s">
        <v>11</v>
      </c>
      <c r="D9" s="44" t="s">
        <v>11</v>
      </c>
      <c r="E9" s="93">
        <v>0.15</v>
      </c>
      <c r="F9" s="44" t="s">
        <v>11</v>
      </c>
      <c r="G9" s="93">
        <v>0.15</v>
      </c>
      <c r="H9" s="44" t="s">
        <v>11</v>
      </c>
      <c r="I9" s="93">
        <v>0.15</v>
      </c>
      <c r="J9" s="44" t="s">
        <v>11</v>
      </c>
      <c r="K9" s="94">
        <v>0.15</v>
      </c>
      <c r="L9" s="95" t="s">
        <v>11</v>
      </c>
    </row>
    <row r="10" spans="1:12" x14ac:dyDescent="0.2">
      <c r="A10" s="63" t="s">
        <v>77</v>
      </c>
      <c r="B10" s="44" t="s">
        <v>11</v>
      </c>
      <c r="C10" s="44" t="s">
        <v>11</v>
      </c>
      <c r="D10" s="44" t="s">
        <v>11</v>
      </c>
      <c r="E10" s="42">
        <f>E7*E9</f>
        <v>0</v>
      </c>
      <c r="F10" s="44" t="s">
        <v>11</v>
      </c>
      <c r="G10" s="42">
        <f t="shared" ref="G10:K10" si="0">G7*G9</f>
        <v>0</v>
      </c>
      <c r="H10" s="44" t="s">
        <v>11</v>
      </c>
      <c r="I10" s="42">
        <f t="shared" si="0"/>
        <v>0</v>
      </c>
      <c r="J10" s="44" t="s">
        <v>11</v>
      </c>
      <c r="K10" s="64">
        <f t="shared" si="0"/>
        <v>0</v>
      </c>
      <c r="L10" s="95" t="s">
        <v>11</v>
      </c>
    </row>
    <row r="11" spans="1:12" ht="31.5" x14ac:dyDescent="0.2">
      <c r="A11" s="63" t="s">
        <v>6</v>
      </c>
      <c r="B11" s="44" t="s">
        <v>11</v>
      </c>
      <c r="C11" s="44" t="s">
        <v>11</v>
      </c>
      <c r="D11" s="44" t="s">
        <v>11</v>
      </c>
      <c r="E11" s="42">
        <f>E12+E13+E15+E14</f>
        <v>0</v>
      </c>
      <c r="F11" s="44" t="s">
        <v>11</v>
      </c>
      <c r="G11" s="42">
        <f t="shared" ref="G11:K11" si="1">G12+G13+G15+G14</f>
        <v>0</v>
      </c>
      <c r="H11" s="44" t="s">
        <v>11</v>
      </c>
      <c r="I11" s="42">
        <f t="shared" si="1"/>
        <v>0</v>
      </c>
      <c r="J11" s="44" t="s">
        <v>11</v>
      </c>
      <c r="K11" s="64">
        <f t="shared" si="1"/>
        <v>0</v>
      </c>
      <c r="L11" s="95" t="s">
        <v>11</v>
      </c>
    </row>
    <row r="12" spans="1:12" ht="31.5" x14ac:dyDescent="0.2">
      <c r="A12" s="65" t="s">
        <v>50</v>
      </c>
      <c r="B12" s="44" t="s">
        <v>11</v>
      </c>
      <c r="C12" s="44" t="s">
        <v>11</v>
      </c>
      <c r="D12" s="44" t="s">
        <v>11</v>
      </c>
      <c r="E12" s="42"/>
      <c r="F12" s="44" t="s">
        <v>11</v>
      </c>
      <c r="G12" s="30"/>
      <c r="H12" s="44" t="s">
        <v>11</v>
      </c>
      <c r="I12" s="30"/>
      <c r="J12" s="44" t="s">
        <v>11</v>
      </c>
      <c r="K12" s="96"/>
      <c r="L12" s="95" t="s">
        <v>11</v>
      </c>
    </row>
    <row r="13" spans="1:12" x14ac:dyDescent="0.2">
      <c r="A13" s="65" t="s">
        <v>51</v>
      </c>
      <c r="B13" s="44" t="s">
        <v>11</v>
      </c>
      <c r="C13" s="44" t="s">
        <v>11</v>
      </c>
      <c r="D13" s="44" t="s">
        <v>11</v>
      </c>
      <c r="E13" s="30"/>
      <c r="F13" s="44" t="s">
        <v>11</v>
      </c>
      <c r="G13" s="30"/>
      <c r="H13" s="44" t="s">
        <v>11</v>
      </c>
      <c r="I13" s="30"/>
      <c r="J13" s="44" t="s">
        <v>11</v>
      </c>
      <c r="K13" s="96"/>
      <c r="L13" s="95" t="s">
        <v>11</v>
      </c>
    </row>
    <row r="14" spans="1:12" x14ac:dyDescent="0.2">
      <c r="A14" s="65" t="s">
        <v>78</v>
      </c>
      <c r="B14" s="44" t="s">
        <v>11</v>
      </c>
      <c r="C14" s="44" t="s">
        <v>11</v>
      </c>
      <c r="D14" s="44" t="s">
        <v>11</v>
      </c>
      <c r="E14" s="30"/>
      <c r="F14" s="44" t="s">
        <v>11</v>
      </c>
      <c r="G14" s="30"/>
      <c r="H14" s="44" t="s">
        <v>11</v>
      </c>
      <c r="I14" s="30"/>
      <c r="J14" s="44" t="s">
        <v>11</v>
      </c>
      <c r="K14" s="96"/>
      <c r="L14" s="95" t="s">
        <v>11</v>
      </c>
    </row>
    <row r="15" spans="1:12" x14ac:dyDescent="0.2">
      <c r="A15" s="97" t="s">
        <v>79</v>
      </c>
      <c r="B15" s="44" t="s">
        <v>11</v>
      </c>
      <c r="C15" s="44" t="s">
        <v>11</v>
      </c>
      <c r="D15" s="44" t="s">
        <v>11</v>
      </c>
      <c r="E15" s="56"/>
      <c r="F15" s="44" t="s">
        <v>11</v>
      </c>
      <c r="G15" s="56"/>
      <c r="H15" s="44" t="s">
        <v>11</v>
      </c>
      <c r="I15" s="56"/>
      <c r="J15" s="44" t="s">
        <v>11</v>
      </c>
      <c r="K15" s="98"/>
      <c r="L15" s="95" t="s">
        <v>11</v>
      </c>
    </row>
    <row r="16" spans="1:12" ht="28.5" x14ac:dyDescent="0.2">
      <c r="A16" s="99" t="s">
        <v>80</v>
      </c>
      <c r="B16" s="100"/>
      <c r="C16" s="100"/>
      <c r="D16" s="101">
        <f>IF(B16=0,0,C16/B16)</f>
        <v>0</v>
      </c>
      <c r="E16" s="102">
        <f>E10+E11</f>
        <v>0</v>
      </c>
      <c r="F16" s="103">
        <f>IF(C16=0,0,E16/C16)</f>
        <v>0</v>
      </c>
      <c r="G16" s="102">
        <f t="shared" ref="G16:K16" si="2">G10+G11</f>
        <v>0</v>
      </c>
      <c r="H16" s="103">
        <f>IF(E16=0,0,G16/E16)</f>
        <v>0</v>
      </c>
      <c r="I16" s="102">
        <f t="shared" si="2"/>
        <v>0</v>
      </c>
      <c r="J16" s="103">
        <f>IF(G16=0,0,I16/G16)</f>
        <v>0</v>
      </c>
      <c r="K16" s="104">
        <f t="shared" si="2"/>
        <v>0</v>
      </c>
      <c r="L16" s="105">
        <f>IF(I16=0,0,K16/I16)</f>
        <v>0</v>
      </c>
    </row>
    <row r="17" spans="1:12" ht="45" x14ac:dyDescent="0.2">
      <c r="A17" s="92" t="s">
        <v>81</v>
      </c>
      <c r="B17" s="58">
        <f t="shared" ref="B17:C17" si="3">1-0.13</f>
        <v>0.87</v>
      </c>
      <c r="C17" s="58">
        <f t="shared" si="3"/>
        <v>0.87</v>
      </c>
      <c r="D17" s="44" t="s">
        <v>11</v>
      </c>
      <c r="E17" s="58">
        <f>1-0.13</f>
        <v>0.87</v>
      </c>
      <c r="F17" s="44" t="s">
        <v>11</v>
      </c>
      <c r="G17" s="58">
        <f t="shared" ref="G17:K17" si="4">1-0.13</f>
        <v>0.87</v>
      </c>
      <c r="H17" s="44" t="s">
        <v>11</v>
      </c>
      <c r="I17" s="58">
        <f t="shared" si="4"/>
        <v>0.87</v>
      </c>
      <c r="J17" s="44" t="s">
        <v>11</v>
      </c>
      <c r="K17" s="106">
        <f t="shared" si="4"/>
        <v>0.87</v>
      </c>
      <c r="L17" s="95" t="s">
        <v>11</v>
      </c>
    </row>
    <row r="18" spans="1:12" ht="27" customHeight="1" thickBot="1" x14ac:dyDescent="0.25">
      <c r="A18" s="107" t="s">
        <v>18</v>
      </c>
      <c r="B18" s="108"/>
      <c r="C18" s="108"/>
      <c r="D18" s="109">
        <f>IF(B18=0,0,C18/B18)</f>
        <v>0</v>
      </c>
      <c r="E18" s="110">
        <f>ROUND(E16*E17,0)</f>
        <v>0</v>
      </c>
      <c r="F18" s="111">
        <f>IF(C18=0,0,E18/C18)</f>
        <v>0</v>
      </c>
      <c r="G18" s="110">
        <f t="shared" ref="G18:K18" si="5">ROUND(G16*G17,0)</f>
        <v>0</v>
      </c>
      <c r="H18" s="111">
        <f>IF(E18=0,0,G18/E18)</f>
        <v>0</v>
      </c>
      <c r="I18" s="110">
        <f t="shared" si="5"/>
        <v>0</v>
      </c>
      <c r="J18" s="111">
        <f>IF(G18=0,0,I18/G18)</f>
        <v>0</v>
      </c>
      <c r="K18" s="112">
        <f t="shared" si="5"/>
        <v>0</v>
      </c>
      <c r="L18" s="113">
        <f>IF(I18=0,0,K18/I18)</f>
        <v>0</v>
      </c>
    </row>
  </sheetData>
  <mergeCells count="3">
    <mergeCell ref="A1:L1"/>
    <mergeCell ref="K2:L2"/>
    <mergeCell ref="A3:L3"/>
  </mergeCells>
  <printOptions horizontalCentered="1"/>
  <pageMargins left="0" right="0" top="0.39370078740157483" bottom="0.19685039370078741" header="0.31496062992125984" footer="0.31496062992125984"/>
  <pageSetup paperSize="9" scale="83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"/>
  <sheetViews>
    <sheetView zoomScaleNormal="100" workbookViewId="0">
      <pane xSplit="1" ySplit="5" topLeftCell="B6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RowHeight="15.75" x14ac:dyDescent="0.2"/>
  <cols>
    <col min="1" max="1" width="40.140625" style="36" customWidth="1"/>
    <col min="2" max="2" width="19.85546875" style="36" customWidth="1"/>
    <col min="3" max="3" width="10.5703125" style="36" customWidth="1"/>
    <col min="4" max="4" width="20" style="54" customWidth="1"/>
    <col min="5" max="5" width="10.42578125" style="36" customWidth="1"/>
    <col min="6" max="6" width="15.7109375" style="35" customWidth="1"/>
    <col min="7" max="7" width="10.85546875" style="36" customWidth="1"/>
    <col min="8" max="8" width="16" style="55" customWidth="1"/>
    <col min="9" max="9" width="10.85546875" style="36" customWidth="1"/>
    <col min="10" max="10" width="17.5703125" style="55" customWidth="1"/>
    <col min="11" max="11" width="10.85546875" style="36" customWidth="1"/>
    <col min="12" max="12" width="17.5703125" style="55" customWidth="1"/>
    <col min="13" max="13" width="10.42578125" style="36" customWidth="1"/>
    <col min="14" max="16384" width="9.140625" style="55"/>
  </cols>
  <sheetData>
    <row r="1" spans="1:13" s="35" customFormat="1" x14ac:dyDescent="0.2">
      <c r="A1" s="605">
        <v>92</v>
      </c>
      <c r="B1" s="605"/>
      <c r="C1" s="605"/>
      <c r="D1" s="605"/>
      <c r="E1" s="605"/>
      <c r="F1" s="605"/>
      <c r="G1" s="605"/>
      <c r="H1" s="605"/>
      <c r="I1" s="605"/>
      <c r="J1" s="605"/>
      <c r="K1" s="605"/>
      <c r="L1" s="605"/>
      <c r="M1" s="605"/>
    </row>
    <row r="2" spans="1:13" s="35" customFormat="1" ht="33.75" customHeight="1" x14ac:dyDescent="0.2">
      <c r="A2" s="36"/>
      <c r="B2" s="36"/>
      <c r="C2" s="36"/>
      <c r="E2" s="36"/>
      <c r="G2" s="36"/>
      <c r="I2" s="36"/>
      <c r="K2" s="36"/>
      <c r="L2" s="611" t="s">
        <v>82</v>
      </c>
      <c r="M2" s="611"/>
    </row>
    <row r="3" spans="1:13" s="35" customFormat="1" ht="18.75" customHeight="1" x14ac:dyDescent="0.2">
      <c r="A3" s="606" t="s">
        <v>83</v>
      </c>
      <c r="B3" s="606"/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</row>
    <row r="4" spans="1:13" s="35" customFormat="1" x14ac:dyDescent="0.2">
      <c r="A4" s="28"/>
      <c r="B4" s="28"/>
      <c r="C4" s="28"/>
      <c r="D4" s="28"/>
      <c r="E4" s="28"/>
      <c r="G4" s="28"/>
      <c r="I4" s="28"/>
      <c r="K4" s="28"/>
      <c r="M4" s="29" t="s">
        <v>0</v>
      </c>
    </row>
    <row r="5" spans="1:13" s="35" customFormat="1" ht="43.5" thickBot="1" x14ac:dyDescent="0.25">
      <c r="A5" s="56" t="s">
        <v>1</v>
      </c>
      <c r="B5" s="114" t="s">
        <v>84</v>
      </c>
      <c r="C5" s="114" t="s">
        <v>62</v>
      </c>
      <c r="D5" s="114" t="s">
        <v>85</v>
      </c>
      <c r="E5" s="114" t="s">
        <v>62</v>
      </c>
      <c r="F5" s="114" t="s">
        <v>27</v>
      </c>
      <c r="G5" s="114" t="s">
        <v>62</v>
      </c>
      <c r="H5" s="114" t="s">
        <v>28</v>
      </c>
      <c r="I5" s="114" t="s">
        <v>62</v>
      </c>
      <c r="J5" s="114" t="s">
        <v>29</v>
      </c>
      <c r="K5" s="114" t="s">
        <v>62</v>
      </c>
      <c r="L5" s="114" t="s">
        <v>30</v>
      </c>
      <c r="M5" s="114" t="s">
        <v>62</v>
      </c>
    </row>
    <row r="6" spans="1:13" s="35" customFormat="1" ht="31.5" x14ac:dyDescent="0.2">
      <c r="A6" s="115" t="s">
        <v>86</v>
      </c>
      <c r="B6" s="116">
        <f>ROUND(B7+B8+B9+B10+B11+B12+B13+B14+B15+B16,0)</f>
        <v>0</v>
      </c>
      <c r="C6" s="116" t="s">
        <v>11</v>
      </c>
      <c r="D6" s="116">
        <f>ROUND(D7+D8+D9+D10+D11+D12+D13+D14+D15+D16,0)</f>
        <v>0</v>
      </c>
      <c r="E6" s="116" t="s">
        <v>11</v>
      </c>
      <c r="F6" s="116">
        <f t="shared" ref="F6:L6" si="0">ROUND(F7+F8+F9+F10+F11+F12+F13+F14+F15+F16,0)</f>
        <v>0</v>
      </c>
      <c r="G6" s="116" t="s">
        <v>11</v>
      </c>
      <c r="H6" s="116">
        <f t="shared" si="0"/>
        <v>0</v>
      </c>
      <c r="I6" s="116" t="s">
        <v>11</v>
      </c>
      <c r="J6" s="116">
        <f t="shared" si="0"/>
        <v>0</v>
      </c>
      <c r="K6" s="116" t="s">
        <v>11</v>
      </c>
      <c r="L6" s="116">
        <f t="shared" si="0"/>
        <v>0</v>
      </c>
      <c r="M6" s="117" t="s">
        <v>11</v>
      </c>
    </row>
    <row r="7" spans="1:13" s="35" customFormat="1" x14ac:dyDescent="0.2">
      <c r="A7" s="118" t="s">
        <v>87</v>
      </c>
      <c r="B7" s="119">
        <f>B20+B34+B48+B62+B76</f>
        <v>0</v>
      </c>
      <c r="C7" s="119" t="s">
        <v>11</v>
      </c>
      <c r="D7" s="119">
        <f>D20+D34+D48+D62+D76</f>
        <v>0</v>
      </c>
      <c r="E7" s="119" t="s">
        <v>11</v>
      </c>
      <c r="F7" s="119">
        <f>F20+F34+F48+F62+F76</f>
        <v>0</v>
      </c>
      <c r="G7" s="119" t="s">
        <v>11</v>
      </c>
      <c r="H7" s="119">
        <f>H20+H34+H48+H62+H76</f>
        <v>0</v>
      </c>
      <c r="I7" s="119" t="s">
        <v>11</v>
      </c>
      <c r="J7" s="119">
        <f>J20+J34+J48+J62+J76</f>
        <v>0</v>
      </c>
      <c r="K7" s="119" t="s">
        <v>11</v>
      </c>
      <c r="L7" s="119">
        <f>L20+L34+L48+L62+L76</f>
        <v>0</v>
      </c>
      <c r="M7" s="120" t="s">
        <v>11</v>
      </c>
    </row>
    <row r="8" spans="1:13" s="35" customFormat="1" x14ac:dyDescent="0.2">
      <c r="A8" s="118" t="s">
        <v>88</v>
      </c>
      <c r="B8" s="119">
        <f t="shared" ref="B8:D16" si="1">B21+B35+B49+B63+B77</f>
        <v>0</v>
      </c>
      <c r="C8" s="119" t="s">
        <v>11</v>
      </c>
      <c r="D8" s="119">
        <f t="shared" si="1"/>
        <v>0</v>
      </c>
      <c r="E8" s="119" t="s">
        <v>11</v>
      </c>
      <c r="F8" s="119">
        <f t="shared" ref="F8:F16" si="2">F21+F35+F49+F63+F77</f>
        <v>0</v>
      </c>
      <c r="G8" s="119" t="s">
        <v>11</v>
      </c>
      <c r="H8" s="119">
        <f t="shared" ref="H8:H16" si="3">H21+H35+H49+H63+H77</f>
        <v>0</v>
      </c>
      <c r="I8" s="119" t="s">
        <v>11</v>
      </c>
      <c r="J8" s="119">
        <f t="shared" ref="J8:J16" si="4">J21+J35+J49+J63+J77</f>
        <v>0</v>
      </c>
      <c r="K8" s="119" t="s">
        <v>11</v>
      </c>
      <c r="L8" s="119">
        <f t="shared" ref="L8:L16" si="5">L21+L35+L49+L63+L77</f>
        <v>0</v>
      </c>
      <c r="M8" s="120" t="s">
        <v>11</v>
      </c>
    </row>
    <row r="9" spans="1:13" s="35" customFormat="1" x14ac:dyDescent="0.2">
      <c r="A9" s="118" t="s">
        <v>89</v>
      </c>
      <c r="B9" s="119">
        <f t="shared" si="1"/>
        <v>0</v>
      </c>
      <c r="C9" s="119" t="s">
        <v>11</v>
      </c>
      <c r="D9" s="119">
        <f t="shared" si="1"/>
        <v>0</v>
      </c>
      <c r="E9" s="119" t="s">
        <v>11</v>
      </c>
      <c r="F9" s="119">
        <f t="shared" si="2"/>
        <v>0</v>
      </c>
      <c r="G9" s="119" t="s">
        <v>11</v>
      </c>
      <c r="H9" s="119">
        <f t="shared" si="3"/>
        <v>0</v>
      </c>
      <c r="I9" s="119" t="s">
        <v>11</v>
      </c>
      <c r="J9" s="119">
        <f t="shared" si="4"/>
        <v>0</v>
      </c>
      <c r="K9" s="119" t="s">
        <v>11</v>
      </c>
      <c r="L9" s="119">
        <f t="shared" si="5"/>
        <v>0</v>
      </c>
      <c r="M9" s="120" t="s">
        <v>11</v>
      </c>
    </row>
    <row r="10" spans="1:13" s="35" customFormat="1" x14ac:dyDescent="0.2">
      <c r="A10" s="118" t="s">
        <v>90</v>
      </c>
      <c r="B10" s="119">
        <f t="shared" si="1"/>
        <v>0</v>
      </c>
      <c r="C10" s="119" t="s">
        <v>11</v>
      </c>
      <c r="D10" s="119">
        <f t="shared" si="1"/>
        <v>0</v>
      </c>
      <c r="E10" s="119" t="s">
        <v>11</v>
      </c>
      <c r="F10" s="119">
        <f t="shared" si="2"/>
        <v>0</v>
      </c>
      <c r="G10" s="119" t="s">
        <v>11</v>
      </c>
      <c r="H10" s="119">
        <f t="shared" si="3"/>
        <v>0</v>
      </c>
      <c r="I10" s="119" t="s">
        <v>11</v>
      </c>
      <c r="J10" s="119">
        <f t="shared" si="4"/>
        <v>0</v>
      </c>
      <c r="K10" s="119" t="s">
        <v>11</v>
      </c>
      <c r="L10" s="119">
        <f t="shared" si="5"/>
        <v>0</v>
      </c>
      <c r="M10" s="120" t="s">
        <v>11</v>
      </c>
    </row>
    <row r="11" spans="1:13" s="35" customFormat="1" x14ac:dyDescent="0.2">
      <c r="A11" s="118" t="s">
        <v>91</v>
      </c>
      <c r="B11" s="119">
        <f t="shared" si="1"/>
        <v>0</v>
      </c>
      <c r="C11" s="119" t="s">
        <v>11</v>
      </c>
      <c r="D11" s="119">
        <f t="shared" si="1"/>
        <v>0</v>
      </c>
      <c r="E11" s="119" t="s">
        <v>11</v>
      </c>
      <c r="F11" s="119">
        <f t="shared" si="2"/>
        <v>0</v>
      </c>
      <c r="G11" s="119" t="s">
        <v>11</v>
      </c>
      <c r="H11" s="119">
        <f t="shared" si="3"/>
        <v>0</v>
      </c>
      <c r="I11" s="119" t="s">
        <v>11</v>
      </c>
      <c r="J11" s="119">
        <f t="shared" si="4"/>
        <v>0</v>
      </c>
      <c r="K11" s="119" t="s">
        <v>11</v>
      </c>
      <c r="L11" s="119">
        <f t="shared" si="5"/>
        <v>0</v>
      </c>
      <c r="M11" s="120" t="s">
        <v>11</v>
      </c>
    </row>
    <row r="12" spans="1:13" s="35" customFormat="1" x14ac:dyDescent="0.2">
      <c r="A12" s="118" t="s">
        <v>92</v>
      </c>
      <c r="B12" s="119">
        <f t="shared" si="1"/>
        <v>0</v>
      </c>
      <c r="C12" s="119" t="s">
        <v>11</v>
      </c>
      <c r="D12" s="119">
        <f t="shared" si="1"/>
        <v>0</v>
      </c>
      <c r="E12" s="119" t="s">
        <v>11</v>
      </c>
      <c r="F12" s="119">
        <f t="shared" si="2"/>
        <v>0</v>
      </c>
      <c r="G12" s="119" t="s">
        <v>11</v>
      </c>
      <c r="H12" s="119">
        <f t="shared" si="3"/>
        <v>0</v>
      </c>
      <c r="I12" s="119" t="s">
        <v>11</v>
      </c>
      <c r="J12" s="119">
        <f t="shared" si="4"/>
        <v>0</v>
      </c>
      <c r="K12" s="119" t="s">
        <v>11</v>
      </c>
      <c r="L12" s="119">
        <f t="shared" si="5"/>
        <v>0</v>
      </c>
      <c r="M12" s="120" t="s">
        <v>11</v>
      </c>
    </row>
    <row r="13" spans="1:13" s="35" customFormat="1" x14ac:dyDescent="0.2">
      <c r="A13" s="118" t="s">
        <v>93</v>
      </c>
      <c r="B13" s="119">
        <f t="shared" si="1"/>
        <v>0</v>
      </c>
      <c r="C13" s="119" t="s">
        <v>11</v>
      </c>
      <c r="D13" s="119">
        <f t="shared" si="1"/>
        <v>0</v>
      </c>
      <c r="E13" s="119" t="s">
        <v>11</v>
      </c>
      <c r="F13" s="119">
        <f t="shared" si="2"/>
        <v>0</v>
      </c>
      <c r="G13" s="119" t="s">
        <v>11</v>
      </c>
      <c r="H13" s="119">
        <f t="shared" si="3"/>
        <v>0</v>
      </c>
      <c r="I13" s="119" t="s">
        <v>11</v>
      </c>
      <c r="J13" s="119">
        <f t="shared" si="4"/>
        <v>0</v>
      </c>
      <c r="K13" s="119" t="s">
        <v>11</v>
      </c>
      <c r="L13" s="119">
        <f t="shared" si="5"/>
        <v>0</v>
      </c>
      <c r="M13" s="120" t="s">
        <v>11</v>
      </c>
    </row>
    <row r="14" spans="1:13" s="35" customFormat="1" x14ac:dyDescent="0.2">
      <c r="A14" s="118" t="s">
        <v>94</v>
      </c>
      <c r="B14" s="119">
        <f t="shared" si="1"/>
        <v>0</v>
      </c>
      <c r="C14" s="119" t="s">
        <v>11</v>
      </c>
      <c r="D14" s="119">
        <f t="shared" si="1"/>
        <v>0</v>
      </c>
      <c r="E14" s="119" t="s">
        <v>11</v>
      </c>
      <c r="F14" s="119">
        <f t="shared" si="2"/>
        <v>0</v>
      </c>
      <c r="G14" s="119" t="s">
        <v>11</v>
      </c>
      <c r="H14" s="119">
        <f t="shared" si="3"/>
        <v>0</v>
      </c>
      <c r="I14" s="119" t="s">
        <v>11</v>
      </c>
      <c r="J14" s="119">
        <f t="shared" si="4"/>
        <v>0</v>
      </c>
      <c r="K14" s="119" t="s">
        <v>11</v>
      </c>
      <c r="L14" s="119">
        <f t="shared" si="5"/>
        <v>0</v>
      </c>
      <c r="M14" s="120" t="s">
        <v>11</v>
      </c>
    </row>
    <row r="15" spans="1:13" s="35" customFormat="1" x14ac:dyDescent="0.2">
      <c r="A15" s="118" t="s">
        <v>95</v>
      </c>
      <c r="B15" s="119">
        <f t="shared" si="1"/>
        <v>0</v>
      </c>
      <c r="C15" s="119" t="s">
        <v>11</v>
      </c>
      <c r="D15" s="119">
        <f t="shared" si="1"/>
        <v>0</v>
      </c>
      <c r="E15" s="119" t="s">
        <v>11</v>
      </c>
      <c r="F15" s="119">
        <f t="shared" si="2"/>
        <v>0</v>
      </c>
      <c r="G15" s="119" t="s">
        <v>11</v>
      </c>
      <c r="H15" s="119">
        <f t="shared" si="3"/>
        <v>0</v>
      </c>
      <c r="I15" s="119" t="s">
        <v>11</v>
      </c>
      <c r="J15" s="119">
        <f t="shared" si="4"/>
        <v>0</v>
      </c>
      <c r="K15" s="119" t="s">
        <v>11</v>
      </c>
      <c r="L15" s="119">
        <f t="shared" si="5"/>
        <v>0</v>
      </c>
      <c r="M15" s="120" t="s">
        <v>11</v>
      </c>
    </row>
    <row r="16" spans="1:13" s="35" customFormat="1" ht="16.5" thickBot="1" x14ac:dyDescent="0.25">
      <c r="A16" s="118" t="s">
        <v>96</v>
      </c>
      <c r="B16" s="119">
        <f t="shared" si="1"/>
        <v>0</v>
      </c>
      <c r="C16" s="119" t="s">
        <v>11</v>
      </c>
      <c r="D16" s="119">
        <f t="shared" si="1"/>
        <v>0</v>
      </c>
      <c r="E16" s="119" t="s">
        <v>11</v>
      </c>
      <c r="F16" s="119">
        <f t="shared" si="2"/>
        <v>0</v>
      </c>
      <c r="G16" s="119" t="s">
        <v>11</v>
      </c>
      <c r="H16" s="119">
        <f t="shared" si="3"/>
        <v>0</v>
      </c>
      <c r="I16" s="119" t="s">
        <v>11</v>
      </c>
      <c r="J16" s="119">
        <f t="shared" si="4"/>
        <v>0</v>
      </c>
      <c r="K16" s="119" t="s">
        <v>11</v>
      </c>
      <c r="L16" s="119">
        <f t="shared" si="5"/>
        <v>0</v>
      </c>
      <c r="M16" s="120" t="s">
        <v>11</v>
      </c>
    </row>
    <row r="17" spans="1:13" s="53" customFormat="1" x14ac:dyDescent="0.2">
      <c r="A17" s="121" t="s">
        <v>97</v>
      </c>
      <c r="B17" s="122">
        <f>'182 1 01 02010'!B22</f>
        <v>0</v>
      </c>
      <c r="C17" s="122" t="s">
        <v>11</v>
      </c>
      <c r="D17" s="122">
        <f>'182 1 01 02010'!C22</f>
        <v>0</v>
      </c>
      <c r="E17" s="122" t="s">
        <v>11</v>
      </c>
      <c r="F17" s="122">
        <f>'182 1 01 02010'!E22</f>
        <v>0</v>
      </c>
      <c r="G17" s="122" t="s">
        <v>11</v>
      </c>
      <c r="H17" s="122">
        <f>'182 1 01 02010'!G22</f>
        <v>0</v>
      </c>
      <c r="I17" s="122" t="s">
        <v>11</v>
      </c>
      <c r="J17" s="122">
        <f>'182 1 01 02010'!I22</f>
        <v>0</v>
      </c>
      <c r="K17" s="122" t="s">
        <v>11</v>
      </c>
      <c r="L17" s="122">
        <f>'182 1 01 02010'!K22</f>
        <v>0</v>
      </c>
      <c r="M17" s="123" t="s">
        <v>11</v>
      </c>
    </row>
    <row r="18" spans="1:13" ht="63" x14ac:dyDescent="0.2">
      <c r="A18" s="124" t="s">
        <v>98</v>
      </c>
      <c r="B18" s="40">
        <v>2E-3</v>
      </c>
      <c r="C18" s="40" t="s">
        <v>11</v>
      </c>
      <c r="D18" s="40">
        <v>2E-3</v>
      </c>
      <c r="E18" s="40" t="s">
        <v>11</v>
      </c>
      <c r="F18" s="40">
        <v>2E-3</v>
      </c>
      <c r="G18" s="40" t="s">
        <v>11</v>
      </c>
      <c r="H18" s="40">
        <v>2E-3</v>
      </c>
      <c r="I18" s="40" t="s">
        <v>11</v>
      </c>
      <c r="J18" s="40">
        <v>2E-3</v>
      </c>
      <c r="K18" s="40" t="s">
        <v>11</v>
      </c>
      <c r="L18" s="40">
        <v>2E-3</v>
      </c>
      <c r="M18" s="125" t="s">
        <v>11</v>
      </c>
    </row>
    <row r="19" spans="1:13" x14ac:dyDescent="0.2">
      <c r="A19" s="126" t="s">
        <v>99</v>
      </c>
      <c r="B19" s="127">
        <f>ROUND(B20+B21+B22+B23+B24+B25+B26+B27+B28+B29,0)</f>
        <v>0</v>
      </c>
      <c r="C19" s="127" t="s">
        <v>11</v>
      </c>
      <c r="D19" s="127">
        <f>ROUND(D20+D21+D22+D23+D24+D25+D26+D27+D28+D29,0)</f>
        <v>0</v>
      </c>
      <c r="E19" s="127" t="s">
        <v>11</v>
      </c>
      <c r="F19" s="127">
        <f>ROUND(F17*F18,0)</f>
        <v>0</v>
      </c>
      <c r="G19" s="127" t="s">
        <v>11</v>
      </c>
      <c r="H19" s="127">
        <f t="shared" ref="H19" si="6">ROUND(H17*H18,0)</f>
        <v>0</v>
      </c>
      <c r="I19" s="127" t="s">
        <v>11</v>
      </c>
      <c r="J19" s="127">
        <f t="shared" ref="J19" si="7">ROUND(J17*J18,0)</f>
        <v>0</v>
      </c>
      <c r="K19" s="127" t="s">
        <v>11</v>
      </c>
      <c r="L19" s="127">
        <f t="shared" ref="L19" si="8">ROUND(L17*L18,0)</f>
        <v>0</v>
      </c>
      <c r="M19" s="128" t="s">
        <v>11</v>
      </c>
    </row>
    <row r="20" spans="1:13" x14ac:dyDescent="0.2">
      <c r="A20" s="129" t="s">
        <v>87</v>
      </c>
      <c r="B20" s="119"/>
      <c r="C20" s="58">
        <f>IF($B$19=0,0,B20/$B$19)</f>
        <v>0</v>
      </c>
      <c r="D20" s="119"/>
      <c r="E20" s="58">
        <f>IF($D$19=0,0,D20/$D$19)</f>
        <v>0</v>
      </c>
      <c r="F20" s="119">
        <f>ROUND(F$19*G20,0)</f>
        <v>0</v>
      </c>
      <c r="G20" s="58">
        <f>AVERAGE(C20,E20)</f>
        <v>0</v>
      </c>
      <c r="H20" s="119">
        <f>ROUND(H$19*I20,0)</f>
        <v>0</v>
      </c>
      <c r="I20" s="58">
        <f>G20</f>
        <v>0</v>
      </c>
      <c r="J20" s="119">
        <f>ROUND(J$19*K20,0)</f>
        <v>0</v>
      </c>
      <c r="K20" s="58">
        <f>I20</f>
        <v>0</v>
      </c>
      <c r="L20" s="119">
        <f>ROUND(L$19*M20,0)</f>
        <v>0</v>
      </c>
      <c r="M20" s="130">
        <f>K20</f>
        <v>0</v>
      </c>
    </row>
    <row r="21" spans="1:13" x14ac:dyDescent="0.2">
      <c r="A21" s="129" t="s">
        <v>88</v>
      </c>
      <c r="B21" s="119"/>
      <c r="C21" s="58">
        <f t="shared" ref="C21:E29" si="9">IF($B$19=0,0,B21/$B$19)</f>
        <v>0</v>
      </c>
      <c r="D21" s="119"/>
      <c r="E21" s="58">
        <f t="shared" si="9"/>
        <v>0</v>
      </c>
      <c r="F21" s="119">
        <f t="shared" ref="F21:H24" si="10">ROUND(F$19*G21,0)</f>
        <v>0</v>
      </c>
      <c r="G21" s="58">
        <f t="shared" ref="G21:G29" si="11">AVERAGE(C21,E21)</f>
        <v>0</v>
      </c>
      <c r="H21" s="119">
        <f t="shared" si="10"/>
        <v>0</v>
      </c>
      <c r="I21" s="58">
        <f t="shared" ref="I21:M29" si="12">G21</f>
        <v>0</v>
      </c>
      <c r="J21" s="119">
        <f t="shared" ref="J21:J24" si="13">ROUND(J$19*K21,0)</f>
        <v>0</v>
      </c>
      <c r="K21" s="58">
        <f t="shared" si="12"/>
        <v>0</v>
      </c>
      <c r="L21" s="119">
        <f t="shared" ref="L21:L24" si="14">ROUND(L$19*M21,0)</f>
        <v>0</v>
      </c>
      <c r="M21" s="130">
        <f t="shared" si="12"/>
        <v>0</v>
      </c>
    </row>
    <row r="22" spans="1:13" x14ac:dyDescent="0.2">
      <c r="A22" s="129" t="s">
        <v>89</v>
      </c>
      <c r="B22" s="119"/>
      <c r="C22" s="58">
        <f t="shared" si="9"/>
        <v>0</v>
      </c>
      <c r="D22" s="119"/>
      <c r="E22" s="58">
        <f t="shared" si="9"/>
        <v>0</v>
      </c>
      <c r="F22" s="119">
        <f t="shared" si="10"/>
        <v>0</v>
      </c>
      <c r="G22" s="58">
        <f t="shared" si="11"/>
        <v>0</v>
      </c>
      <c r="H22" s="119">
        <f t="shared" si="10"/>
        <v>0</v>
      </c>
      <c r="I22" s="58">
        <f t="shared" si="12"/>
        <v>0</v>
      </c>
      <c r="J22" s="119">
        <f t="shared" si="13"/>
        <v>0</v>
      </c>
      <c r="K22" s="58">
        <f t="shared" si="12"/>
        <v>0</v>
      </c>
      <c r="L22" s="119">
        <f t="shared" si="14"/>
        <v>0</v>
      </c>
      <c r="M22" s="130">
        <f t="shared" si="12"/>
        <v>0</v>
      </c>
    </row>
    <row r="23" spans="1:13" x14ac:dyDescent="0.2">
      <c r="A23" s="129" t="s">
        <v>90</v>
      </c>
      <c r="B23" s="119"/>
      <c r="C23" s="58">
        <f t="shared" si="9"/>
        <v>0</v>
      </c>
      <c r="D23" s="119"/>
      <c r="E23" s="58">
        <f t="shared" si="9"/>
        <v>0</v>
      </c>
      <c r="F23" s="119">
        <f t="shared" si="10"/>
        <v>0</v>
      </c>
      <c r="G23" s="58">
        <f t="shared" si="11"/>
        <v>0</v>
      </c>
      <c r="H23" s="119">
        <f t="shared" si="10"/>
        <v>0</v>
      </c>
      <c r="I23" s="58">
        <f t="shared" si="12"/>
        <v>0</v>
      </c>
      <c r="J23" s="119">
        <f t="shared" si="13"/>
        <v>0</v>
      </c>
      <c r="K23" s="58">
        <f t="shared" si="12"/>
        <v>0</v>
      </c>
      <c r="L23" s="119">
        <f t="shared" si="14"/>
        <v>0</v>
      </c>
      <c r="M23" s="130">
        <f t="shared" si="12"/>
        <v>0</v>
      </c>
    </row>
    <row r="24" spans="1:13" x14ac:dyDescent="0.2">
      <c r="A24" s="129" t="s">
        <v>91</v>
      </c>
      <c r="B24" s="119"/>
      <c r="C24" s="58">
        <f t="shared" si="9"/>
        <v>0</v>
      </c>
      <c r="D24" s="119"/>
      <c r="E24" s="58">
        <f t="shared" si="9"/>
        <v>0</v>
      </c>
      <c r="F24" s="119">
        <f t="shared" si="10"/>
        <v>0</v>
      </c>
      <c r="G24" s="58">
        <f t="shared" si="11"/>
        <v>0</v>
      </c>
      <c r="H24" s="119">
        <f t="shared" si="10"/>
        <v>0</v>
      </c>
      <c r="I24" s="58">
        <f t="shared" si="12"/>
        <v>0</v>
      </c>
      <c r="J24" s="119">
        <f t="shared" si="13"/>
        <v>0</v>
      </c>
      <c r="K24" s="58">
        <f t="shared" si="12"/>
        <v>0</v>
      </c>
      <c r="L24" s="119">
        <f t="shared" si="14"/>
        <v>0</v>
      </c>
      <c r="M24" s="130">
        <f t="shared" si="12"/>
        <v>0</v>
      </c>
    </row>
    <row r="25" spans="1:13" x14ac:dyDescent="0.2">
      <c r="A25" s="129" t="s">
        <v>92</v>
      </c>
      <c r="B25" s="119"/>
      <c r="C25" s="58">
        <f t="shared" si="9"/>
        <v>0</v>
      </c>
      <c r="D25" s="119"/>
      <c r="E25" s="58">
        <f t="shared" si="9"/>
        <v>0</v>
      </c>
      <c r="F25" s="119">
        <f>F19-F20-F21-F22-F23-F24-F26-F27-F28-F29</f>
        <v>0</v>
      </c>
      <c r="G25" s="58">
        <f t="shared" si="11"/>
        <v>0</v>
      </c>
      <c r="H25" s="119">
        <f>H19-H20-H21-H22-H23-H24-H26-H27-H28-H29</f>
        <v>0</v>
      </c>
      <c r="I25" s="58">
        <f t="shared" si="12"/>
        <v>0</v>
      </c>
      <c r="J25" s="119">
        <f>J19-J20-J21-J22-J23-J24-J26-J27-J28-J29</f>
        <v>0</v>
      </c>
      <c r="K25" s="58">
        <f t="shared" si="12"/>
        <v>0</v>
      </c>
      <c r="L25" s="119">
        <f>L19-L20-L21-L22-L23-L24-L26-L27-L28-L29</f>
        <v>0</v>
      </c>
      <c r="M25" s="130">
        <f t="shared" si="12"/>
        <v>0</v>
      </c>
    </row>
    <row r="26" spans="1:13" x14ac:dyDescent="0.2">
      <c r="A26" s="129" t="s">
        <v>93</v>
      </c>
      <c r="B26" s="119"/>
      <c r="C26" s="58">
        <f t="shared" si="9"/>
        <v>0</v>
      </c>
      <c r="D26" s="119"/>
      <c r="E26" s="58">
        <f t="shared" si="9"/>
        <v>0</v>
      </c>
      <c r="F26" s="119">
        <f t="shared" ref="F26:H29" si="15">ROUND(F$19*G26,0)</f>
        <v>0</v>
      </c>
      <c r="G26" s="58">
        <f t="shared" si="11"/>
        <v>0</v>
      </c>
      <c r="H26" s="119">
        <f t="shared" si="15"/>
        <v>0</v>
      </c>
      <c r="I26" s="58">
        <f t="shared" si="12"/>
        <v>0</v>
      </c>
      <c r="J26" s="119">
        <f t="shared" ref="J26:J29" si="16">ROUND(J$19*K26,0)</f>
        <v>0</v>
      </c>
      <c r="K26" s="58">
        <f t="shared" si="12"/>
        <v>0</v>
      </c>
      <c r="L26" s="119">
        <f t="shared" ref="L26:L29" si="17">ROUND(L$19*M26,0)</f>
        <v>0</v>
      </c>
      <c r="M26" s="130">
        <f t="shared" si="12"/>
        <v>0</v>
      </c>
    </row>
    <row r="27" spans="1:13" x14ac:dyDescent="0.2">
      <c r="A27" s="129" t="s">
        <v>94</v>
      </c>
      <c r="B27" s="119"/>
      <c r="C27" s="58">
        <f t="shared" si="9"/>
        <v>0</v>
      </c>
      <c r="D27" s="119"/>
      <c r="E27" s="58">
        <f t="shared" si="9"/>
        <v>0</v>
      </c>
      <c r="F27" s="119">
        <f t="shared" si="15"/>
        <v>0</v>
      </c>
      <c r="G27" s="58">
        <f t="shared" si="11"/>
        <v>0</v>
      </c>
      <c r="H27" s="119">
        <f t="shared" si="15"/>
        <v>0</v>
      </c>
      <c r="I27" s="58">
        <f t="shared" si="12"/>
        <v>0</v>
      </c>
      <c r="J27" s="119">
        <f t="shared" si="16"/>
        <v>0</v>
      </c>
      <c r="K27" s="58">
        <f t="shared" si="12"/>
        <v>0</v>
      </c>
      <c r="L27" s="119">
        <f t="shared" si="17"/>
        <v>0</v>
      </c>
      <c r="M27" s="130">
        <f t="shared" si="12"/>
        <v>0</v>
      </c>
    </row>
    <row r="28" spans="1:13" x14ac:dyDescent="0.2">
      <c r="A28" s="129" t="s">
        <v>95</v>
      </c>
      <c r="B28" s="119"/>
      <c r="C28" s="58">
        <f t="shared" si="9"/>
        <v>0</v>
      </c>
      <c r="D28" s="119"/>
      <c r="E28" s="58">
        <f t="shared" si="9"/>
        <v>0</v>
      </c>
      <c r="F28" s="119">
        <f t="shared" si="15"/>
        <v>0</v>
      </c>
      <c r="G28" s="58">
        <f t="shared" si="11"/>
        <v>0</v>
      </c>
      <c r="H28" s="119">
        <f t="shared" si="15"/>
        <v>0</v>
      </c>
      <c r="I28" s="58">
        <f t="shared" si="12"/>
        <v>0</v>
      </c>
      <c r="J28" s="119">
        <f t="shared" si="16"/>
        <v>0</v>
      </c>
      <c r="K28" s="58">
        <f t="shared" si="12"/>
        <v>0</v>
      </c>
      <c r="L28" s="119">
        <f t="shared" si="17"/>
        <v>0</v>
      </c>
      <c r="M28" s="130">
        <f t="shared" si="12"/>
        <v>0</v>
      </c>
    </row>
    <row r="29" spans="1:13" x14ac:dyDescent="0.2">
      <c r="A29" s="129" t="s">
        <v>96</v>
      </c>
      <c r="B29" s="119"/>
      <c r="C29" s="58">
        <f t="shared" si="9"/>
        <v>0</v>
      </c>
      <c r="D29" s="119"/>
      <c r="E29" s="58">
        <f t="shared" si="9"/>
        <v>0</v>
      </c>
      <c r="F29" s="119">
        <f t="shared" si="15"/>
        <v>0</v>
      </c>
      <c r="G29" s="58">
        <f t="shared" si="11"/>
        <v>0</v>
      </c>
      <c r="H29" s="119">
        <f t="shared" si="15"/>
        <v>0</v>
      </c>
      <c r="I29" s="58">
        <f t="shared" si="12"/>
        <v>0</v>
      </c>
      <c r="J29" s="119">
        <f t="shared" si="16"/>
        <v>0</v>
      </c>
      <c r="K29" s="58">
        <f t="shared" si="12"/>
        <v>0</v>
      </c>
      <c r="L29" s="119">
        <f t="shared" si="17"/>
        <v>0</v>
      </c>
      <c r="M29" s="130">
        <f t="shared" si="12"/>
        <v>0</v>
      </c>
    </row>
    <row r="30" spans="1:13" ht="32.25" thickBot="1" x14ac:dyDescent="0.25">
      <c r="A30" s="131" t="s">
        <v>100</v>
      </c>
      <c r="B30" s="132">
        <f>B17-B19</f>
        <v>0</v>
      </c>
      <c r="C30" s="133" t="s">
        <v>11</v>
      </c>
      <c r="D30" s="132">
        <f>D17-D19</f>
        <v>0</v>
      </c>
      <c r="E30" s="133" t="s">
        <v>11</v>
      </c>
      <c r="F30" s="132">
        <f>F17-F19</f>
        <v>0</v>
      </c>
      <c r="G30" s="133" t="s">
        <v>11</v>
      </c>
      <c r="H30" s="132">
        <f>H17-H19</f>
        <v>0</v>
      </c>
      <c r="I30" s="133" t="s">
        <v>11</v>
      </c>
      <c r="J30" s="132">
        <f>J17-J19</f>
        <v>0</v>
      </c>
      <c r="K30" s="133" t="s">
        <v>11</v>
      </c>
      <c r="L30" s="132">
        <f>L17-L19</f>
        <v>0</v>
      </c>
      <c r="M30" s="134" t="s">
        <v>11</v>
      </c>
    </row>
    <row r="31" spans="1:13" x14ac:dyDescent="0.2">
      <c r="A31" s="121" t="s">
        <v>61</v>
      </c>
      <c r="B31" s="122">
        <f>'182 1 01 02020(30)'!C17</f>
        <v>0</v>
      </c>
      <c r="C31" s="122" t="s">
        <v>11</v>
      </c>
      <c r="D31" s="122">
        <f>'182 1 01 02020(30)'!E17</f>
        <v>0</v>
      </c>
      <c r="E31" s="122" t="s">
        <v>11</v>
      </c>
      <c r="F31" s="122">
        <f>'182 1 01 02020(30)'!G17</f>
        <v>0</v>
      </c>
      <c r="G31" s="122" t="s">
        <v>11</v>
      </c>
      <c r="H31" s="122">
        <f>'182 1 01 02020(30)'!I17</f>
        <v>0</v>
      </c>
      <c r="I31" s="122" t="s">
        <v>11</v>
      </c>
      <c r="J31" s="122">
        <f>'182 1 01 02020(30)'!K17</f>
        <v>0</v>
      </c>
      <c r="K31" s="122" t="s">
        <v>11</v>
      </c>
      <c r="L31" s="122">
        <f>'182 1 01 02020(30)'!M17</f>
        <v>0</v>
      </c>
      <c r="M31" s="123" t="s">
        <v>11</v>
      </c>
    </row>
    <row r="32" spans="1:13" ht="63" x14ac:dyDescent="0.2">
      <c r="A32" s="124" t="s">
        <v>98</v>
      </c>
      <c r="B32" s="40">
        <v>2E-3</v>
      </c>
      <c r="C32" s="40" t="s">
        <v>11</v>
      </c>
      <c r="D32" s="40">
        <v>2E-3</v>
      </c>
      <c r="E32" s="40" t="s">
        <v>11</v>
      </c>
      <c r="F32" s="40">
        <v>2E-3</v>
      </c>
      <c r="G32" s="40" t="s">
        <v>11</v>
      </c>
      <c r="H32" s="40">
        <v>2E-3</v>
      </c>
      <c r="I32" s="40" t="s">
        <v>11</v>
      </c>
      <c r="J32" s="40">
        <v>2E-3</v>
      </c>
      <c r="K32" s="40" t="s">
        <v>11</v>
      </c>
      <c r="L32" s="40">
        <v>2E-3</v>
      </c>
      <c r="M32" s="125" t="s">
        <v>11</v>
      </c>
    </row>
    <row r="33" spans="1:13" x14ac:dyDescent="0.2">
      <c r="A33" s="126" t="s">
        <v>101</v>
      </c>
      <c r="B33" s="127">
        <f>ROUND(B34+B35+B36+B37+B38+B39+B40+B41+B42+B43,0)</f>
        <v>0</v>
      </c>
      <c r="C33" s="127" t="s">
        <v>11</v>
      </c>
      <c r="D33" s="127">
        <f>ROUND(D34+D35+D36+D37+D38+D39+D40+D41+D42+D43,0)</f>
        <v>0</v>
      </c>
      <c r="E33" s="127" t="s">
        <v>11</v>
      </c>
      <c r="F33" s="127">
        <f>ROUND(F31*F32,0)</f>
        <v>0</v>
      </c>
      <c r="G33" s="127" t="s">
        <v>11</v>
      </c>
      <c r="H33" s="127">
        <f t="shared" ref="H33" si="18">ROUND(H31*H32,0)</f>
        <v>0</v>
      </c>
      <c r="I33" s="127" t="s">
        <v>11</v>
      </c>
      <c r="J33" s="127">
        <f t="shared" ref="J33" si="19">ROUND(J31*J32,0)</f>
        <v>0</v>
      </c>
      <c r="K33" s="127" t="s">
        <v>11</v>
      </c>
      <c r="L33" s="127">
        <f t="shared" ref="L33" si="20">ROUND(L31*L32,0)</f>
        <v>0</v>
      </c>
      <c r="M33" s="128" t="s">
        <v>11</v>
      </c>
    </row>
    <row r="34" spans="1:13" x14ac:dyDescent="0.2">
      <c r="A34" s="129" t="s">
        <v>87</v>
      </c>
      <c r="B34" s="119"/>
      <c r="C34" s="58">
        <f>IF($B$33=0,0,B34/$B$33)</f>
        <v>0</v>
      </c>
      <c r="D34" s="119"/>
      <c r="E34" s="58">
        <f>IF($D$33=0,0,D34/$D$33)</f>
        <v>0</v>
      </c>
      <c r="F34" s="119">
        <f>ROUND(F$33*G34,0)</f>
        <v>0</v>
      </c>
      <c r="G34" s="58">
        <f>AVERAGE(C34,E34)</f>
        <v>0</v>
      </c>
      <c r="H34" s="119">
        <f>ROUND(H$33*I34,0)</f>
        <v>0</v>
      </c>
      <c r="I34" s="58">
        <f>G34</f>
        <v>0</v>
      </c>
      <c r="J34" s="119">
        <f>ROUND(J$33*K34,0)</f>
        <v>0</v>
      </c>
      <c r="K34" s="58">
        <f>I34</f>
        <v>0</v>
      </c>
      <c r="L34" s="119">
        <f>ROUND(L$33*M34,0)</f>
        <v>0</v>
      </c>
      <c r="M34" s="130">
        <f>K34</f>
        <v>0</v>
      </c>
    </row>
    <row r="35" spans="1:13" x14ac:dyDescent="0.2">
      <c r="A35" s="129" t="s">
        <v>88</v>
      </c>
      <c r="B35" s="119"/>
      <c r="C35" s="58">
        <f t="shared" ref="C35:C43" si="21">IF($B$33=0,0,B35/$B$33)</f>
        <v>0</v>
      </c>
      <c r="D35" s="119"/>
      <c r="E35" s="58">
        <f t="shared" ref="E35:E43" si="22">IF($D$33=0,0,D35/$D$33)</f>
        <v>0</v>
      </c>
      <c r="F35" s="119">
        <f>ROUND(F$33*G35,0)</f>
        <v>0</v>
      </c>
      <c r="G35" s="58">
        <f t="shared" ref="G35:G43" si="23">AVERAGE(C35,E35)</f>
        <v>0</v>
      </c>
      <c r="H35" s="119">
        <f t="shared" ref="F35:H43" si="24">ROUND(H$33*I35,0)</f>
        <v>0</v>
      </c>
      <c r="I35" s="58">
        <f t="shared" ref="I35:M43" si="25">G35</f>
        <v>0</v>
      </c>
      <c r="J35" s="119">
        <f t="shared" ref="J35:J38" si="26">ROUND(J$33*K35,0)</f>
        <v>0</v>
      </c>
      <c r="K35" s="58">
        <f t="shared" si="25"/>
        <v>0</v>
      </c>
      <c r="L35" s="119">
        <f t="shared" ref="L35:L38" si="27">ROUND(L$33*M35,0)</f>
        <v>0</v>
      </c>
      <c r="M35" s="130">
        <f t="shared" si="25"/>
        <v>0</v>
      </c>
    </row>
    <row r="36" spans="1:13" x14ac:dyDescent="0.2">
      <c r="A36" s="129" t="s">
        <v>89</v>
      </c>
      <c r="B36" s="119"/>
      <c r="C36" s="58">
        <f t="shared" si="21"/>
        <v>0</v>
      </c>
      <c r="D36" s="119"/>
      <c r="E36" s="58">
        <f t="shared" si="22"/>
        <v>0</v>
      </c>
      <c r="F36" s="119">
        <f t="shared" si="24"/>
        <v>0</v>
      </c>
      <c r="G36" s="58">
        <f t="shared" si="23"/>
        <v>0</v>
      </c>
      <c r="H36" s="119">
        <f t="shared" si="24"/>
        <v>0</v>
      </c>
      <c r="I36" s="58">
        <f t="shared" si="25"/>
        <v>0</v>
      </c>
      <c r="J36" s="119">
        <f t="shared" si="26"/>
        <v>0</v>
      </c>
      <c r="K36" s="58">
        <f t="shared" si="25"/>
        <v>0</v>
      </c>
      <c r="L36" s="119">
        <f t="shared" si="27"/>
        <v>0</v>
      </c>
      <c r="M36" s="130">
        <f t="shared" si="25"/>
        <v>0</v>
      </c>
    </row>
    <row r="37" spans="1:13" x14ac:dyDescent="0.2">
      <c r="A37" s="129" t="s">
        <v>90</v>
      </c>
      <c r="B37" s="119"/>
      <c r="C37" s="58">
        <f t="shared" si="21"/>
        <v>0</v>
      </c>
      <c r="D37" s="119"/>
      <c r="E37" s="58">
        <f t="shared" si="22"/>
        <v>0</v>
      </c>
      <c r="F37" s="119">
        <f t="shared" si="24"/>
        <v>0</v>
      </c>
      <c r="G37" s="58">
        <f t="shared" si="23"/>
        <v>0</v>
      </c>
      <c r="H37" s="119">
        <f t="shared" si="24"/>
        <v>0</v>
      </c>
      <c r="I37" s="58">
        <f t="shared" si="25"/>
        <v>0</v>
      </c>
      <c r="J37" s="119">
        <f t="shared" si="26"/>
        <v>0</v>
      </c>
      <c r="K37" s="58">
        <f t="shared" si="25"/>
        <v>0</v>
      </c>
      <c r="L37" s="119">
        <f t="shared" si="27"/>
        <v>0</v>
      </c>
      <c r="M37" s="130">
        <f t="shared" si="25"/>
        <v>0</v>
      </c>
    </row>
    <row r="38" spans="1:13" x14ac:dyDescent="0.2">
      <c r="A38" s="129" t="s">
        <v>91</v>
      </c>
      <c r="B38" s="119"/>
      <c r="C38" s="58">
        <f t="shared" si="21"/>
        <v>0</v>
      </c>
      <c r="D38" s="119"/>
      <c r="E38" s="58">
        <f t="shared" si="22"/>
        <v>0</v>
      </c>
      <c r="F38" s="119">
        <f t="shared" si="24"/>
        <v>0</v>
      </c>
      <c r="G38" s="58">
        <f t="shared" si="23"/>
        <v>0</v>
      </c>
      <c r="H38" s="119">
        <f t="shared" si="24"/>
        <v>0</v>
      </c>
      <c r="I38" s="58">
        <f t="shared" si="25"/>
        <v>0</v>
      </c>
      <c r="J38" s="119">
        <f t="shared" si="26"/>
        <v>0</v>
      </c>
      <c r="K38" s="58">
        <f t="shared" si="25"/>
        <v>0</v>
      </c>
      <c r="L38" s="119">
        <f t="shared" si="27"/>
        <v>0</v>
      </c>
      <c r="M38" s="130">
        <f t="shared" si="25"/>
        <v>0</v>
      </c>
    </row>
    <row r="39" spans="1:13" x14ac:dyDescent="0.2">
      <c r="A39" s="129" t="s">
        <v>92</v>
      </c>
      <c r="B39" s="119"/>
      <c r="C39" s="58">
        <f t="shared" si="21"/>
        <v>0</v>
      </c>
      <c r="D39" s="119"/>
      <c r="E39" s="58">
        <f t="shared" si="22"/>
        <v>0</v>
      </c>
      <c r="F39" s="119">
        <f>F33-F34-F35-F36-F37-F38-F40-F41-F42-F43</f>
        <v>0</v>
      </c>
      <c r="G39" s="58">
        <f t="shared" si="23"/>
        <v>0</v>
      </c>
      <c r="H39" s="119">
        <f>H33-H34-H35-H36-H37-H38-H40-H41-H42-H43</f>
        <v>0</v>
      </c>
      <c r="I39" s="58">
        <f t="shared" si="25"/>
        <v>0</v>
      </c>
      <c r="J39" s="119">
        <f>J33-J34-J35-J36-J37-J38-J40-J41-J42-J43</f>
        <v>0</v>
      </c>
      <c r="K39" s="58">
        <f t="shared" si="25"/>
        <v>0</v>
      </c>
      <c r="L39" s="119">
        <f>L33-L34-L35-L36-L37-L38-L40-L41-L42-L43</f>
        <v>0</v>
      </c>
      <c r="M39" s="130">
        <f t="shared" si="25"/>
        <v>0</v>
      </c>
    </row>
    <row r="40" spans="1:13" x14ac:dyDescent="0.2">
      <c r="A40" s="129" t="s">
        <v>93</v>
      </c>
      <c r="B40" s="119"/>
      <c r="C40" s="58">
        <f t="shared" si="21"/>
        <v>0</v>
      </c>
      <c r="D40" s="119"/>
      <c r="E40" s="58">
        <f t="shared" si="22"/>
        <v>0</v>
      </c>
      <c r="F40" s="119">
        <f t="shared" si="24"/>
        <v>0</v>
      </c>
      <c r="G40" s="58">
        <f t="shared" si="23"/>
        <v>0</v>
      </c>
      <c r="H40" s="119">
        <f t="shared" si="24"/>
        <v>0</v>
      </c>
      <c r="I40" s="58">
        <f t="shared" si="25"/>
        <v>0</v>
      </c>
      <c r="J40" s="119">
        <f t="shared" ref="J40:J43" si="28">ROUND(J$33*K40,0)</f>
        <v>0</v>
      </c>
      <c r="K40" s="58">
        <f t="shared" si="25"/>
        <v>0</v>
      </c>
      <c r="L40" s="119">
        <f t="shared" ref="L40:L43" si="29">ROUND(L$33*M40,0)</f>
        <v>0</v>
      </c>
      <c r="M40" s="130">
        <f t="shared" si="25"/>
        <v>0</v>
      </c>
    </row>
    <row r="41" spans="1:13" x14ac:dyDescent="0.2">
      <c r="A41" s="129" t="s">
        <v>94</v>
      </c>
      <c r="B41" s="119"/>
      <c r="C41" s="58">
        <f t="shared" si="21"/>
        <v>0</v>
      </c>
      <c r="D41" s="119"/>
      <c r="E41" s="58">
        <f t="shared" si="22"/>
        <v>0</v>
      </c>
      <c r="F41" s="119">
        <f t="shared" si="24"/>
        <v>0</v>
      </c>
      <c r="G41" s="58">
        <f t="shared" si="23"/>
        <v>0</v>
      </c>
      <c r="H41" s="119">
        <f t="shared" si="24"/>
        <v>0</v>
      </c>
      <c r="I41" s="58">
        <f t="shared" si="25"/>
        <v>0</v>
      </c>
      <c r="J41" s="119">
        <f t="shared" si="28"/>
        <v>0</v>
      </c>
      <c r="K41" s="58">
        <f t="shared" si="25"/>
        <v>0</v>
      </c>
      <c r="L41" s="119">
        <f t="shared" si="29"/>
        <v>0</v>
      </c>
      <c r="M41" s="130">
        <f t="shared" si="25"/>
        <v>0</v>
      </c>
    </row>
    <row r="42" spans="1:13" x14ac:dyDescent="0.2">
      <c r="A42" s="129" t="s">
        <v>95</v>
      </c>
      <c r="B42" s="119"/>
      <c r="C42" s="58">
        <f t="shared" si="21"/>
        <v>0</v>
      </c>
      <c r="D42" s="119"/>
      <c r="E42" s="58">
        <f t="shared" si="22"/>
        <v>0</v>
      </c>
      <c r="F42" s="119">
        <f t="shared" si="24"/>
        <v>0</v>
      </c>
      <c r="G42" s="58">
        <f t="shared" si="23"/>
        <v>0</v>
      </c>
      <c r="H42" s="119">
        <f t="shared" si="24"/>
        <v>0</v>
      </c>
      <c r="I42" s="58">
        <f t="shared" si="25"/>
        <v>0</v>
      </c>
      <c r="J42" s="119">
        <f t="shared" si="28"/>
        <v>0</v>
      </c>
      <c r="K42" s="58">
        <f t="shared" si="25"/>
        <v>0</v>
      </c>
      <c r="L42" s="119">
        <f t="shared" si="29"/>
        <v>0</v>
      </c>
      <c r="M42" s="130">
        <f t="shared" si="25"/>
        <v>0</v>
      </c>
    </row>
    <row r="43" spans="1:13" x14ac:dyDescent="0.2">
      <c r="A43" s="129" t="s">
        <v>96</v>
      </c>
      <c r="B43" s="119"/>
      <c r="C43" s="58">
        <f t="shared" si="21"/>
        <v>0</v>
      </c>
      <c r="D43" s="119"/>
      <c r="E43" s="58">
        <f t="shared" si="22"/>
        <v>0</v>
      </c>
      <c r="F43" s="119">
        <f t="shared" si="24"/>
        <v>0</v>
      </c>
      <c r="G43" s="58">
        <f t="shared" si="23"/>
        <v>0</v>
      </c>
      <c r="H43" s="119">
        <f t="shared" si="24"/>
        <v>0</v>
      </c>
      <c r="I43" s="58">
        <f t="shared" si="25"/>
        <v>0</v>
      </c>
      <c r="J43" s="119">
        <f t="shared" si="28"/>
        <v>0</v>
      </c>
      <c r="K43" s="58">
        <f t="shared" si="25"/>
        <v>0</v>
      </c>
      <c r="L43" s="119">
        <f t="shared" si="29"/>
        <v>0</v>
      </c>
      <c r="M43" s="130">
        <f t="shared" si="25"/>
        <v>0</v>
      </c>
    </row>
    <row r="44" spans="1:13" ht="32.25" thickBot="1" x14ac:dyDescent="0.25">
      <c r="A44" s="131" t="s">
        <v>102</v>
      </c>
      <c r="B44" s="132">
        <f>B31-B33</f>
        <v>0</v>
      </c>
      <c r="C44" s="135" t="s">
        <v>11</v>
      </c>
      <c r="D44" s="132">
        <f>D31-D33</f>
        <v>0</v>
      </c>
      <c r="E44" s="135" t="s">
        <v>11</v>
      </c>
      <c r="F44" s="132">
        <f>F31-F33</f>
        <v>0</v>
      </c>
      <c r="G44" s="135" t="s">
        <v>11</v>
      </c>
      <c r="H44" s="132">
        <f>H31-H33</f>
        <v>0</v>
      </c>
      <c r="I44" s="135" t="s">
        <v>11</v>
      </c>
      <c r="J44" s="132">
        <f>J31-J33</f>
        <v>0</v>
      </c>
      <c r="K44" s="135" t="s">
        <v>11</v>
      </c>
      <c r="L44" s="132">
        <f>L31-L33</f>
        <v>0</v>
      </c>
      <c r="M44" s="136" t="s">
        <v>11</v>
      </c>
    </row>
    <row r="45" spans="1:13" x14ac:dyDescent="0.2">
      <c r="A45" s="121" t="s">
        <v>63</v>
      </c>
      <c r="B45" s="122">
        <f>'182 1 01 02020(30)'!C19</f>
        <v>0</v>
      </c>
      <c r="C45" s="122" t="s">
        <v>11</v>
      </c>
      <c r="D45" s="122">
        <f>'182 1 01 02020(30)'!E19</f>
        <v>0</v>
      </c>
      <c r="E45" s="122" t="s">
        <v>11</v>
      </c>
      <c r="F45" s="122">
        <f>'182 1 01 02020(30)'!G19</f>
        <v>0</v>
      </c>
      <c r="G45" s="122" t="s">
        <v>11</v>
      </c>
      <c r="H45" s="122">
        <f>'182 1 01 02020(30)'!I19</f>
        <v>0</v>
      </c>
      <c r="I45" s="122" t="s">
        <v>11</v>
      </c>
      <c r="J45" s="122">
        <f>'182 1 01 02020(30)'!K19</f>
        <v>0</v>
      </c>
      <c r="K45" s="122" t="s">
        <v>11</v>
      </c>
      <c r="L45" s="122">
        <f>'182 1 01 02020(30)'!M19</f>
        <v>0</v>
      </c>
      <c r="M45" s="123" t="s">
        <v>11</v>
      </c>
    </row>
    <row r="46" spans="1:13" ht="63" x14ac:dyDescent="0.2">
      <c r="A46" s="124" t="s">
        <v>98</v>
      </c>
      <c r="B46" s="40">
        <v>2E-3</v>
      </c>
      <c r="C46" s="40" t="s">
        <v>11</v>
      </c>
      <c r="D46" s="40">
        <v>2E-3</v>
      </c>
      <c r="E46" s="40" t="s">
        <v>11</v>
      </c>
      <c r="F46" s="40">
        <v>2E-3</v>
      </c>
      <c r="G46" s="40" t="s">
        <v>11</v>
      </c>
      <c r="H46" s="40">
        <v>2E-3</v>
      </c>
      <c r="I46" s="40" t="s">
        <v>11</v>
      </c>
      <c r="J46" s="40">
        <v>2E-3</v>
      </c>
      <c r="K46" s="40" t="s">
        <v>11</v>
      </c>
      <c r="L46" s="40">
        <v>2E-3</v>
      </c>
      <c r="M46" s="125" t="s">
        <v>11</v>
      </c>
    </row>
    <row r="47" spans="1:13" x14ac:dyDescent="0.2">
      <c r="A47" s="126" t="s">
        <v>103</v>
      </c>
      <c r="B47" s="127">
        <f>ROUND(B48+B49+B50+B51+B52+B53+B54+B55+B56+B57,0)</f>
        <v>0</v>
      </c>
      <c r="C47" s="127" t="s">
        <v>11</v>
      </c>
      <c r="D47" s="127">
        <f>ROUND(D48+D49+D50+D51+D52+D53+D54+D55+D56+D57,0)</f>
        <v>0</v>
      </c>
      <c r="E47" s="127" t="s">
        <v>11</v>
      </c>
      <c r="F47" s="127">
        <f>ROUND(F45*F46,0)</f>
        <v>0</v>
      </c>
      <c r="G47" s="127" t="s">
        <v>11</v>
      </c>
      <c r="H47" s="127">
        <f t="shared" ref="H47" si="30">ROUND(H45*H46,0)</f>
        <v>0</v>
      </c>
      <c r="I47" s="127" t="s">
        <v>11</v>
      </c>
      <c r="J47" s="127">
        <f t="shared" ref="J47" si="31">ROUND(J45*J46,0)</f>
        <v>0</v>
      </c>
      <c r="K47" s="127" t="s">
        <v>11</v>
      </c>
      <c r="L47" s="127">
        <f t="shared" ref="L47" si="32">ROUND(L45*L46,0)</f>
        <v>0</v>
      </c>
      <c r="M47" s="128" t="s">
        <v>11</v>
      </c>
    </row>
    <row r="48" spans="1:13" x14ac:dyDescent="0.2">
      <c r="A48" s="129" t="s">
        <v>87</v>
      </c>
      <c r="B48" s="119"/>
      <c r="C48" s="58">
        <f>IF($B$47=0,0,B48/$B$47)</f>
        <v>0</v>
      </c>
      <c r="D48" s="119"/>
      <c r="E48" s="58">
        <f>IF($D$47=0,0,D48/$D$47)</f>
        <v>0</v>
      </c>
      <c r="F48" s="119">
        <f>ROUND(F$47*G48,0)</f>
        <v>0</v>
      </c>
      <c r="G48" s="58">
        <f>AVERAGE(C48,E48)</f>
        <v>0</v>
      </c>
      <c r="H48" s="119">
        <f>ROUND(H$47*I48,0)</f>
        <v>0</v>
      </c>
      <c r="I48" s="58">
        <f>G48</f>
        <v>0</v>
      </c>
      <c r="J48" s="119">
        <f>ROUND(J$47*K48,0)</f>
        <v>0</v>
      </c>
      <c r="K48" s="58">
        <f>I48</f>
        <v>0</v>
      </c>
      <c r="L48" s="119">
        <f>ROUND(L$47*M48,0)</f>
        <v>0</v>
      </c>
      <c r="M48" s="130">
        <f>K48</f>
        <v>0</v>
      </c>
    </row>
    <row r="49" spans="1:13" x14ac:dyDescent="0.2">
      <c r="A49" s="129" t="s">
        <v>88</v>
      </c>
      <c r="B49" s="119"/>
      <c r="C49" s="58">
        <f t="shared" ref="C49:C57" si="33">IF($B$47=0,0,B49/$B$47)</f>
        <v>0</v>
      </c>
      <c r="D49" s="119"/>
      <c r="E49" s="58">
        <f t="shared" ref="E49:E57" si="34">IF($D$47=0,0,D49/$D$47)</f>
        <v>0</v>
      </c>
      <c r="F49" s="119">
        <f t="shared" ref="F49:H57" si="35">ROUND(F$47*G49,0)</f>
        <v>0</v>
      </c>
      <c r="G49" s="58">
        <f t="shared" ref="G49:G57" si="36">AVERAGE(C49,E49)</f>
        <v>0</v>
      </c>
      <c r="H49" s="119">
        <f t="shared" si="35"/>
        <v>0</v>
      </c>
      <c r="I49" s="58">
        <f t="shared" ref="I49:M57" si="37">G49</f>
        <v>0</v>
      </c>
      <c r="J49" s="119">
        <f t="shared" ref="J49:J52" si="38">ROUND(J$47*K49,0)</f>
        <v>0</v>
      </c>
      <c r="K49" s="58">
        <f t="shared" si="37"/>
        <v>0</v>
      </c>
      <c r="L49" s="119">
        <f t="shared" ref="L49:L52" si="39">ROUND(L$47*M49,0)</f>
        <v>0</v>
      </c>
      <c r="M49" s="130">
        <f t="shared" si="37"/>
        <v>0</v>
      </c>
    </row>
    <row r="50" spans="1:13" x14ac:dyDescent="0.2">
      <c r="A50" s="129" t="s">
        <v>89</v>
      </c>
      <c r="B50" s="119"/>
      <c r="C50" s="58">
        <f t="shared" si="33"/>
        <v>0</v>
      </c>
      <c r="D50" s="119"/>
      <c r="E50" s="58">
        <f t="shared" si="34"/>
        <v>0</v>
      </c>
      <c r="F50" s="119">
        <f t="shared" si="35"/>
        <v>0</v>
      </c>
      <c r="G50" s="58">
        <f t="shared" si="36"/>
        <v>0</v>
      </c>
      <c r="H50" s="119">
        <f t="shared" si="35"/>
        <v>0</v>
      </c>
      <c r="I50" s="58">
        <f t="shared" si="37"/>
        <v>0</v>
      </c>
      <c r="J50" s="119">
        <f t="shared" si="38"/>
        <v>0</v>
      </c>
      <c r="K50" s="58">
        <f t="shared" si="37"/>
        <v>0</v>
      </c>
      <c r="L50" s="119">
        <f t="shared" si="39"/>
        <v>0</v>
      </c>
      <c r="M50" s="130">
        <f t="shared" si="37"/>
        <v>0</v>
      </c>
    </row>
    <row r="51" spans="1:13" x14ac:dyDescent="0.2">
      <c r="A51" s="129" t="s">
        <v>90</v>
      </c>
      <c r="B51" s="119"/>
      <c r="C51" s="58">
        <f t="shared" si="33"/>
        <v>0</v>
      </c>
      <c r="D51" s="119"/>
      <c r="E51" s="58">
        <f t="shared" si="34"/>
        <v>0</v>
      </c>
      <c r="F51" s="119">
        <f t="shared" si="35"/>
        <v>0</v>
      </c>
      <c r="G51" s="58">
        <f t="shared" si="36"/>
        <v>0</v>
      </c>
      <c r="H51" s="119">
        <f t="shared" si="35"/>
        <v>0</v>
      </c>
      <c r="I51" s="58">
        <f t="shared" si="37"/>
        <v>0</v>
      </c>
      <c r="J51" s="119">
        <f t="shared" si="38"/>
        <v>0</v>
      </c>
      <c r="K51" s="58">
        <f t="shared" si="37"/>
        <v>0</v>
      </c>
      <c r="L51" s="119">
        <f t="shared" si="39"/>
        <v>0</v>
      </c>
      <c r="M51" s="130">
        <f t="shared" si="37"/>
        <v>0</v>
      </c>
    </row>
    <row r="52" spans="1:13" x14ac:dyDescent="0.2">
      <c r="A52" s="129" t="s">
        <v>91</v>
      </c>
      <c r="B52" s="119"/>
      <c r="C52" s="58">
        <f t="shared" si="33"/>
        <v>0</v>
      </c>
      <c r="D52" s="119"/>
      <c r="E52" s="58">
        <f t="shared" si="34"/>
        <v>0</v>
      </c>
      <c r="F52" s="119">
        <f t="shared" si="35"/>
        <v>0</v>
      </c>
      <c r="G52" s="58">
        <f t="shared" si="36"/>
        <v>0</v>
      </c>
      <c r="H52" s="119">
        <f t="shared" si="35"/>
        <v>0</v>
      </c>
      <c r="I52" s="58">
        <f t="shared" si="37"/>
        <v>0</v>
      </c>
      <c r="J52" s="119">
        <f t="shared" si="38"/>
        <v>0</v>
      </c>
      <c r="K52" s="58">
        <f t="shared" si="37"/>
        <v>0</v>
      </c>
      <c r="L52" s="119">
        <f t="shared" si="39"/>
        <v>0</v>
      </c>
      <c r="M52" s="130">
        <f t="shared" si="37"/>
        <v>0</v>
      </c>
    </row>
    <row r="53" spans="1:13" x14ac:dyDescent="0.2">
      <c r="A53" s="129" t="s">
        <v>92</v>
      </c>
      <c r="B53" s="119"/>
      <c r="C53" s="58">
        <f t="shared" si="33"/>
        <v>0</v>
      </c>
      <c r="D53" s="119"/>
      <c r="E53" s="58">
        <f t="shared" si="34"/>
        <v>0</v>
      </c>
      <c r="F53" s="119">
        <f>F47-F48-F49-F50-F51-F52-F54-F55-F56-F57</f>
        <v>0</v>
      </c>
      <c r="G53" s="58">
        <f t="shared" si="36"/>
        <v>0</v>
      </c>
      <c r="H53" s="119">
        <f>H47-H48-H49-H50-H51-H52-H54-H55-H56-H57</f>
        <v>0</v>
      </c>
      <c r="I53" s="58">
        <f t="shared" si="37"/>
        <v>0</v>
      </c>
      <c r="J53" s="119">
        <f>J47-J48-J49-J50-J51-J52-J54-J55-J56-J57</f>
        <v>0</v>
      </c>
      <c r="K53" s="58">
        <f t="shared" si="37"/>
        <v>0</v>
      </c>
      <c r="L53" s="119">
        <f>L47-L48-L49-L50-L51-L52-L54-L55-L56-L57</f>
        <v>0</v>
      </c>
      <c r="M53" s="130">
        <f t="shared" si="37"/>
        <v>0</v>
      </c>
    </row>
    <row r="54" spans="1:13" x14ac:dyDescent="0.2">
      <c r="A54" s="129" t="s">
        <v>93</v>
      </c>
      <c r="B54" s="119"/>
      <c r="C54" s="58">
        <f t="shared" si="33"/>
        <v>0</v>
      </c>
      <c r="D54" s="119"/>
      <c r="E54" s="58">
        <f t="shared" si="34"/>
        <v>0</v>
      </c>
      <c r="F54" s="119">
        <f t="shared" si="35"/>
        <v>0</v>
      </c>
      <c r="G54" s="58">
        <f t="shared" si="36"/>
        <v>0</v>
      </c>
      <c r="H54" s="119">
        <f t="shared" si="35"/>
        <v>0</v>
      </c>
      <c r="I54" s="58">
        <f t="shared" si="37"/>
        <v>0</v>
      </c>
      <c r="J54" s="119">
        <f t="shared" ref="J54:J57" si="40">ROUND(J$47*K54,0)</f>
        <v>0</v>
      </c>
      <c r="K54" s="58">
        <f t="shared" si="37"/>
        <v>0</v>
      </c>
      <c r="L54" s="119">
        <f t="shared" ref="L54:L57" si="41">ROUND(L$47*M54,0)</f>
        <v>0</v>
      </c>
      <c r="M54" s="130">
        <f t="shared" si="37"/>
        <v>0</v>
      </c>
    </row>
    <row r="55" spans="1:13" x14ac:dyDescent="0.2">
      <c r="A55" s="129" t="s">
        <v>94</v>
      </c>
      <c r="B55" s="119"/>
      <c r="C55" s="58">
        <f t="shared" si="33"/>
        <v>0</v>
      </c>
      <c r="D55" s="119"/>
      <c r="E55" s="58">
        <f t="shared" si="34"/>
        <v>0</v>
      </c>
      <c r="F55" s="119">
        <f t="shared" si="35"/>
        <v>0</v>
      </c>
      <c r="G55" s="58">
        <f t="shared" si="36"/>
        <v>0</v>
      </c>
      <c r="H55" s="119">
        <f t="shared" si="35"/>
        <v>0</v>
      </c>
      <c r="I55" s="58">
        <f t="shared" si="37"/>
        <v>0</v>
      </c>
      <c r="J55" s="119">
        <f t="shared" si="40"/>
        <v>0</v>
      </c>
      <c r="K55" s="58">
        <f t="shared" si="37"/>
        <v>0</v>
      </c>
      <c r="L55" s="119">
        <f t="shared" si="41"/>
        <v>0</v>
      </c>
      <c r="M55" s="130">
        <f t="shared" si="37"/>
        <v>0</v>
      </c>
    </row>
    <row r="56" spans="1:13" x14ac:dyDescent="0.2">
      <c r="A56" s="129" t="s">
        <v>95</v>
      </c>
      <c r="B56" s="119"/>
      <c r="C56" s="58">
        <f t="shared" si="33"/>
        <v>0</v>
      </c>
      <c r="D56" s="119"/>
      <c r="E56" s="58">
        <f t="shared" si="34"/>
        <v>0</v>
      </c>
      <c r="F56" s="119">
        <f t="shared" si="35"/>
        <v>0</v>
      </c>
      <c r="G56" s="58">
        <f t="shared" si="36"/>
        <v>0</v>
      </c>
      <c r="H56" s="119">
        <f t="shared" si="35"/>
        <v>0</v>
      </c>
      <c r="I56" s="58">
        <f t="shared" si="37"/>
        <v>0</v>
      </c>
      <c r="J56" s="119">
        <f t="shared" si="40"/>
        <v>0</v>
      </c>
      <c r="K56" s="58">
        <f t="shared" si="37"/>
        <v>0</v>
      </c>
      <c r="L56" s="119">
        <f t="shared" si="41"/>
        <v>0</v>
      </c>
      <c r="M56" s="130">
        <f t="shared" si="37"/>
        <v>0</v>
      </c>
    </row>
    <row r="57" spans="1:13" x14ac:dyDescent="0.2">
      <c r="A57" s="129" t="s">
        <v>96</v>
      </c>
      <c r="B57" s="119"/>
      <c r="C57" s="58">
        <f t="shared" si="33"/>
        <v>0</v>
      </c>
      <c r="D57" s="119"/>
      <c r="E57" s="58">
        <f t="shared" si="34"/>
        <v>0</v>
      </c>
      <c r="F57" s="119">
        <f t="shared" si="35"/>
        <v>0</v>
      </c>
      <c r="G57" s="58">
        <f t="shared" si="36"/>
        <v>0</v>
      </c>
      <c r="H57" s="119">
        <f t="shared" si="35"/>
        <v>0</v>
      </c>
      <c r="I57" s="58">
        <f t="shared" si="37"/>
        <v>0</v>
      </c>
      <c r="J57" s="119">
        <f t="shared" si="40"/>
        <v>0</v>
      </c>
      <c r="K57" s="58">
        <f t="shared" si="37"/>
        <v>0</v>
      </c>
      <c r="L57" s="119">
        <f t="shared" si="41"/>
        <v>0</v>
      </c>
      <c r="M57" s="130">
        <f t="shared" si="37"/>
        <v>0</v>
      </c>
    </row>
    <row r="58" spans="1:13" ht="32.25" thickBot="1" x14ac:dyDescent="0.25">
      <c r="A58" s="131" t="s">
        <v>104</v>
      </c>
      <c r="B58" s="132">
        <f>B45-B47</f>
        <v>0</v>
      </c>
      <c r="C58" s="135" t="s">
        <v>11</v>
      </c>
      <c r="D58" s="132">
        <f>D45-D47</f>
        <v>0</v>
      </c>
      <c r="E58" s="135" t="s">
        <v>11</v>
      </c>
      <c r="F58" s="132">
        <f>F45-F47</f>
        <v>0</v>
      </c>
      <c r="G58" s="135" t="s">
        <v>11</v>
      </c>
      <c r="H58" s="132">
        <f>H45-H47</f>
        <v>0</v>
      </c>
      <c r="I58" s="135" t="s">
        <v>11</v>
      </c>
      <c r="J58" s="132">
        <f>J45-J47</f>
        <v>0</v>
      </c>
      <c r="K58" s="135" t="s">
        <v>11</v>
      </c>
      <c r="L58" s="132">
        <f>L45-L47</f>
        <v>0</v>
      </c>
      <c r="M58" s="136" t="s">
        <v>11</v>
      </c>
    </row>
    <row r="59" spans="1:13" x14ac:dyDescent="0.2">
      <c r="A59" s="121" t="s">
        <v>105</v>
      </c>
      <c r="B59" s="122">
        <f>'182 1 01 02040'!C6</f>
        <v>0</v>
      </c>
      <c r="C59" s="122" t="s">
        <v>11</v>
      </c>
      <c r="D59" s="122">
        <f>'182 1 01 02040'!E6</f>
        <v>0</v>
      </c>
      <c r="E59" s="122" t="s">
        <v>11</v>
      </c>
      <c r="F59" s="122">
        <f>'182 1 01 02040'!G6</f>
        <v>0</v>
      </c>
      <c r="G59" s="122" t="s">
        <v>11</v>
      </c>
      <c r="H59" s="122">
        <f>'182 1 01 02040'!I6</f>
        <v>0</v>
      </c>
      <c r="I59" s="122" t="s">
        <v>11</v>
      </c>
      <c r="J59" s="122">
        <f>'182 1 01 02040'!K6</f>
        <v>0</v>
      </c>
      <c r="K59" s="122" t="s">
        <v>11</v>
      </c>
      <c r="L59" s="122">
        <f>'182 1 01 02040'!M6</f>
        <v>0</v>
      </c>
      <c r="M59" s="123" t="s">
        <v>11</v>
      </c>
    </row>
    <row r="60" spans="1:13" ht="63" x14ac:dyDescent="0.2">
      <c r="A60" s="124" t="s">
        <v>98</v>
      </c>
      <c r="B60" s="40">
        <v>2E-3</v>
      </c>
      <c r="C60" s="40" t="s">
        <v>11</v>
      </c>
      <c r="D60" s="40">
        <v>2E-3</v>
      </c>
      <c r="E60" s="40" t="s">
        <v>11</v>
      </c>
      <c r="F60" s="40">
        <v>2E-3</v>
      </c>
      <c r="G60" s="40" t="s">
        <v>11</v>
      </c>
      <c r="H60" s="40">
        <v>2E-3</v>
      </c>
      <c r="I60" s="40" t="s">
        <v>11</v>
      </c>
      <c r="J60" s="40">
        <v>2E-3</v>
      </c>
      <c r="K60" s="40" t="s">
        <v>11</v>
      </c>
      <c r="L60" s="40">
        <v>2E-3</v>
      </c>
      <c r="M60" s="125" t="s">
        <v>11</v>
      </c>
    </row>
    <row r="61" spans="1:13" x14ac:dyDescent="0.2">
      <c r="A61" s="126" t="s">
        <v>106</v>
      </c>
      <c r="B61" s="127">
        <f>ROUND(B62+B63+B64+B65+B66+B67+B68+B69+B70+B71,0)</f>
        <v>0</v>
      </c>
      <c r="C61" s="127" t="s">
        <v>11</v>
      </c>
      <c r="D61" s="127">
        <f>ROUND(D62+D63+D64+D65+D66+D67+D68+D69+D70+D71,0)</f>
        <v>0</v>
      </c>
      <c r="E61" s="127" t="s">
        <v>11</v>
      </c>
      <c r="F61" s="127">
        <f>ROUND(F59*F60,0)</f>
        <v>0</v>
      </c>
      <c r="G61" s="127" t="s">
        <v>11</v>
      </c>
      <c r="H61" s="127">
        <f t="shared" ref="H61" si="42">ROUND(H59*H60,0)</f>
        <v>0</v>
      </c>
      <c r="I61" s="127" t="s">
        <v>11</v>
      </c>
      <c r="J61" s="127">
        <f t="shared" ref="J61" si="43">ROUND(J59*J60,0)</f>
        <v>0</v>
      </c>
      <c r="K61" s="127" t="s">
        <v>11</v>
      </c>
      <c r="L61" s="127">
        <f t="shared" ref="L61" si="44">ROUND(L59*L60,0)</f>
        <v>0</v>
      </c>
      <c r="M61" s="128" t="s">
        <v>11</v>
      </c>
    </row>
    <row r="62" spans="1:13" x14ac:dyDescent="0.2">
      <c r="A62" s="129" t="s">
        <v>87</v>
      </c>
      <c r="B62" s="119"/>
      <c r="C62" s="58">
        <f>IF($B$61=0,0,B62/$B$61)</f>
        <v>0</v>
      </c>
      <c r="D62" s="119"/>
      <c r="E62" s="58">
        <f t="shared" ref="E62:E71" si="45">IF($D$28=0,0,D62/$D$61)</f>
        <v>0</v>
      </c>
      <c r="F62" s="119">
        <f>ROUND(F$61*G62,0)</f>
        <v>0</v>
      </c>
      <c r="G62" s="58">
        <f>AVERAGE(C62,E62)</f>
        <v>0</v>
      </c>
      <c r="H62" s="119">
        <f>ROUND(H$61*I62,0)</f>
        <v>0</v>
      </c>
      <c r="I62" s="58">
        <f>G62</f>
        <v>0</v>
      </c>
      <c r="J62" s="119">
        <f>ROUND(J$61*K62,0)</f>
        <v>0</v>
      </c>
      <c r="K62" s="58">
        <f>I62</f>
        <v>0</v>
      </c>
      <c r="L62" s="119">
        <f>ROUND(L$61*M62,0)</f>
        <v>0</v>
      </c>
      <c r="M62" s="130">
        <f>K62</f>
        <v>0</v>
      </c>
    </row>
    <row r="63" spans="1:13" x14ac:dyDescent="0.2">
      <c r="A63" s="129" t="s">
        <v>88</v>
      </c>
      <c r="B63" s="119"/>
      <c r="C63" s="58">
        <f t="shared" ref="C63:C71" si="46">IF($B$61=0,0,B63/$B$61)</f>
        <v>0</v>
      </c>
      <c r="D63" s="119"/>
      <c r="E63" s="58">
        <f t="shared" si="45"/>
        <v>0</v>
      </c>
      <c r="F63" s="119">
        <f t="shared" ref="F63:H71" si="47">ROUND(F$61*G63,0)</f>
        <v>0</v>
      </c>
      <c r="G63" s="58">
        <f t="shared" ref="G63:G71" si="48">AVERAGE(C63,E63)</f>
        <v>0</v>
      </c>
      <c r="H63" s="119">
        <f t="shared" si="47"/>
        <v>0</v>
      </c>
      <c r="I63" s="58">
        <f t="shared" ref="I63:M71" si="49">G63</f>
        <v>0</v>
      </c>
      <c r="J63" s="119">
        <f t="shared" ref="J63:J66" si="50">ROUND(J$61*K63,0)</f>
        <v>0</v>
      </c>
      <c r="K63" s="58">
        <f t="shared" si="49"/>
        <v>0</v>
      </c>
      <c r="L63" s="119">
        <f t="shared" ref="L63:L66" si="51">ROUND(L$61*M63,0)</f>
        <v>0</v>
      </c>
      <c r="M63" s="130">
        <f t="shared" si="49"/>
        <v>0</v>
      </c>
    </row>
    <row r="64" spans="1:13" x14ac:dyDescent="0.2">
      <c r="A64" s="129" t="s">
        <v>89</v>
      </c>
      <c r="B64" s="119"/>
      <c r="C64" s="58">
        <f t="shared" si="46"/>
        <v>0</v>
      </c>
      <c r="D64" s="119"/>
      <c r="E64" s="58">
        <f t="shared" si="45"/>
        <v>0</v>
      </c>
      <c r="F64" s="119">
        <f t="shared" si="47"/>
        <v>0</v>
      </c>
      <c r="G64" s="58">
        <f t="shared" si="48"/>
        <v>0</v>
      </c>
      <c r="H64" s="119">
        <f t="shared" si="47"/>
        <v>0</v>
      </c>
      <c r="I64" s="58">
        <f t="shared" si="49"/>
        <v>0</v>
      </c>
      <c r="J64" s="119">
        <f t="shared" si="50"/>
        <v>0</v>
      </c>
      <c r="K64" s="58">
        <f t="shared" si="49"/>
        <v>0</v>
      </c>
      <c r="L64" s="119">
        <f t="shared" si="51"/>
        <v>0</v>
      </c>
      <c r="M64" s="130">
        <f t="shared" si="49"/>
        <v>0</v>
      </c>
    </row>
    <row r="65" spans="1:13" x14ac:dyDescent="0.2">
      <c r="A65" s="129" t="s">
        <v>90</v>
      </c>
      <c r="B65" s="119"/>
      <c r="C65" s="58">
        <f t="shared" si="46"/>
        <v>0</v>
      </c>
      <c r="D65" s="119"/>
      <c r="E65" s="58">
        <f t="shared" si="45"/>
        <v>0</v>
      </c>
      <c r="F65" s="119">
        <f t="shared" si="47"/>
        <v>0</v>
      </c>
      <c r="G65" s="58">
        <f t="shared" si="48"/>
        <v>0</v>
      </c>
      <c r="H65" s="119">
        <f t="shared" si="47"/>
        <v>0</v>
      </c>
      <c r="I65" s="58">
        <f t="shared" si="49"/>
        <v>0</v>
      </c>
      <c r="J65" s="119">
        <f t="shared" si="50"/>
        <v>0</v>
      </c>
      <c r="K65" s="58">
        <f t="shared" si="49"/>
        <v>0</v>
      </c>
      <c r="L65" s="119">
        <f t="shared" si="51"/>
        <v>0</v>
      </c>
      <c r="M65" s="130">
        <f t="shared" si="49"/>
        <v>0</v>
      </c>
    </row>
    <row r="66" spans="1:13" x14ac:dyDescent="0.2">
      <c r="A66" s="129" t="s">
        <v>91</v>
      </c>
      <c r="B66" s="119"/>
      <c r="C66" s="58">
        <f t="shared" si="46"/>
        <v>0</v>
      </c>
      <c r="D66" s="119"/>
      <c r="E66" s="58">
        <f t="shared" si="45"/>
        <v>0</v>
      </c>
      <c r="F66" s="119">
        <f t="shared" si="47"/>
        <v>0</v>
      </c>
      <c r="G66" s="58">
        <f t="shared" si="48"/>
        <v>0</v>
      </c>
      <c r="H66" s="119">
        <f t="shared" si="47"/>
        <v>0</v>
      </c>
      <c r="I66" s="58">
        <f t="shared" si="49"/>
        <v>0</v>
      </c>
      <c r="J66" s="119">
        <f t="shared" si="50"/>
        <v>0</v>
      </c>
      <c r="K66" s="58">
        <f t="shared" si="49"/>
        <v>0</v>
      </c>
      <c r="L66" s="119">
        <f t="shared" si="51"/>
        <v>0</v>
      </c>
      <c r="M66" s="130">
        <f t="shared" si="49"/>
        <v>0</v>
      </c>
    </row>
    <row r="67" spans="1:13" x14ac:dyDescent="0.2">
      <c r="A67" s="129" t="s">
        <v>92</v>
      </c>
      <c r="B67" s="119"/>
      <c r="C67" s="58">
        <f t="shared" si="46"/>
        <v>0</v>
      </c>
      <c r="D67" s="119"/>
      <c r="E67" s="58">
        <f t="shared" si="45"/>
        <v>0</v>
      </c>
      <c r="F67" s="119">
        <f>F61-F62-F63-F64-F65-F66-F68-F69-F70-F71</f>
        <v>0</v>
      </c>
      <c r="G67" s="58">
        <f t="shared" si="48"/>
        <v>0</v>
      </c>
      <c r="H67" s="119">
        <f>H61-H62-H63-H64-H65-H66-H68-H69-H70-H71</f>
        <v>0</v>
      </c>
      <c r="I67" s="58">
        <f t="shared" si="49"/>
        <v>0</v>
      </c>
      <c r="J67" s="119">
        <f>J61-J62-J63-J64-J65-J66-J68-J69-J70-J71</f>
        <v>0</v>
      </c>
      <c r="K67" s="58">
        <f t="shared" si="49"/>
        <v>0</v>
      </c>
      <c r="L67" s="119">
        <f>L61-L62-L63-L64-L65-L66-L68-L69-L70-L71</f>
        <v>0</v>
      </c>
      <c r="M67" s="130">
        <f t="shared" si="49"/>
        <v>0</v>
      </c>
    </row>
    <row r="68" spans="1:13" x14ac:dyDescent="0.2">
      <c r="A68" s="129" t="s">
        <v>93</v>
      </c>
      <c r="B68" s="119"/>
      <c r="C68" s="58">
        <f t="shared" si="46"/>
        <v>0</v>
      </c>
      <c r="D68" s="119"/>
      <c r="E68" s="58">
        <f t="shared" si="45"/>
        <v>0</v>
      </c>
      <c r="F68" s="119">
        <f t="shared" si="47"/>
        <v>0</v>
      </c>
      <c r="G68" s="58">
        <f t="shared" si="48"/>
        <v>0</v>
      </c>
      <c r="H68" s="119">
        <f t="shared" si="47"/>
        <v>0</v>
      </c>
      <c r="I68" s="58">
        <f t="shared" si="49"/>
        <v>0</v>
      </c>
      <c r="J68" s="119">
        <f t="shared" ref="J68:J71" si="52">ROUND(J$61*K68,0)</f>
        <v>0</v>
      </c>
      <c r="K68" s="58">
        <f t="shared" si="49"/>
        <v>0</v>
      </c>
      <c r="L68" s="119">
        <f t="shared" ref="L68:L71" si="53">ROUND(L$61*M68,0)</f>
        <v>0</v>
      </c>
      <c r="M68" s="130">
        <f t="shared" si="49"/>
        <v>0</v>
      </c>
    </row>
    <row r="69" spans="1:13" x14ac:dyDescent="0.2">
      <c r="A69" s="129" t="s">
        <v>94</v>
      </c>
      <c r="B69" s="119"/>
      <c r="C69" s="58">
        <f t="shared" si="46"/>
        <v>0</v>
      </c>
      <c r="D69" s="119"/>
      <c r="E69" s="58">
        <f t="shared" si="45"/>
        <v>0</v>
      </c>
      <c r="F69" s="119">
        <f t="shared" si="47"/>
        <v>0</v>
      </c>
      <c r="G69" s="58">
        <f t="shared" si="48"/>
        <v>0</v>
      </c>
      <c r="H69" s="119">
        <f t="shared" si="47"/>
        <v>0</v>
      </c>
      <c r="I69" s="58">
        <f t="shared" si="49"/>
        <v>0</v>
      </c>
      <c r="J69" s="119">
        <f t="shared" si="52"/>
        <v>0</v>
      </c>
      <c r="K69" s="58">
        <f t="shared" si="49"/>
        <v>0</v>
      </c>
      <c r="L69" s="119">
        <f t="shared" si="53"/>
        <v>0</v>
      </c>
      <c r="M69" s="130">
        <f t="shared" si="49"/>
        <v>0</v>
      </c>
    </row>
    <row r="70" spans="1:13" x14ac:dyDescent="0.2">
      <c r="A70" s="129" t="s">
        <v>95</v>
      </c>
      <c r="B70" s="119"/>
      <c r="C70" s="58">
        <f t="shared" si="46"/>
        <v>0</v>
      </c>
      <c r="D70" s="119"/>
      <c r="E70" s="58">
        <f t="shared" si="45"/>
        <v>0</v>
      </c>
      <c r="F70" s="119">
        <f t="shared" si="47"/>
        <v>0</v>
      </c>
      <c r="G70" s="58">
        <f t="shared" si="48"/>
        <v>0</v>
      </c>
      <c r="H70" s="119">
        <f t="shared" si="47"/>
        <v>0</v>
      </c>
      <c r="I70" s="58">
        <f t="shared" si="49"/>
        <v>0</v>
      </c>
      <c r="J70" s="119">
        <f t="shared" si="52"/>
        <v>0</v>
      </c>
      <c r="K70" s="58">
        <f t="shared" si="49"/>
        <v>0</v>
      </c>
      <c r="L70" s="119">
        <f t="shared" si="53"/>
        <v>0</v>
      </c>
      <c r="M70" s="130">
        <f t="shared" si="49"/>
        <v>0</v>
      </c>
    </row>
    <row r="71" spans="1:13" x14ac:dyDescent="0.2">
      <c r="A71" s="129" t="s">
        <v>96</v>
      </c>
      <c r="B71" s="119"/>
      <c r="C71" s="58">
        <f t="shared" si="46"/>
        <v>0</v>
      </c>
      <c r="D71" s="119"/>
      <c r="E71" s="58">
        <f t="shared" si="45"/>
        <v>0</v>
      </c>
      <c r="F71" s="119">
        <f t="shared" si="47"/>
        <v>0</v>
      </c>
      <c r="G71" s="58">
        <f t="shared" si="48"/>
        <v>0</v>
      </c>
      <c r="H71" s="119">
        <f t="shared" si="47"/>
        <v>0</v>
      </c>
      <c r="I71" s="58">
        <f t="shared" si="49"/>
        <v>0</v>
      </c>
      <c r="J71" s="119">
        <f t="shared" si="52"/>
        <v>0</v>
      </c>
      <c r="K71" s="58">
        <f t="shared" si="49"/>
        <v>0</v>
      </c>
      <c r="L71" s="119">
        <f t="shared" si="53"/>
        <v>0</v>
      </c>
      <c r="M71" s="130">
        <f t="shared" si="49"/>
        <v>0</v>
      </c>
    </row>
    <row r="72" spans="1:13" ht="32.25" thickBot="1" x14ac:dyDescent="0.25">
      <c r="A72" s="131" t="s">
        <v>107</v>
      </c>
      <c r="B72" s="132">
        <f>B59-B61</f>
        <v>0</v>
      </c>
      <c r="C72" s="135" t="s">
        <v>11</v>
      </c>
      <c r="D72" s="132">
        <f>D59-D61</f>
        <v>0</v>
      </c>
      <c r="E72" s="135" t="s">
        <v>11</v>
      </c>
      <c r="F72" s="132">
        <f>F59-F61</f>
        <v>0</v>
      </c>
      <c r="G72" s="135" t="s">
        <v>11</v>
      </c>
      <c r="H72" s="132">
        <f>H59-H61</f>
        <v>0</v>
      </c>
      <c r="I72" s="135" t="s">
        <v>11</v>
      </c>
      <c r="J72" s="132">
        <f>J59-J61</f>
        <v>0</v>
      </c>
      <c r="K72" s="135" t="s">
        <v>11</v>
      </c>
      <c r="L72" s="132">
        <f>L59-L61</f>
        <v>0</v>
      </c>
      <c r="M72" s="136" t="s">
        <v>11</v>
      </c>
    </row>
    <row r="73" spans="1:13" x14ac:dyDescent="0.2">
      <c r="A73" s="121" t="s">
        <v>108</v>
      </c>
      <c r="B73" s="122">
        <f>'182 1 01 02080'!B18</f>
        <v>0</v>
      </c>
      <c r="C73" s="122" t="s">
        <v>11</v>
      </c>
      <c r="D73" s="122">
        <f>'182 1 01 02080'!C18</f>
        <v>0</v>
      </c>
      <c r="E73" s="122" t="s">
        <v>11</v>
      </c>
      <c r="F73" s="122">
        <f>'182 1 01 02080'!E18</f>
        <v>0</v>
      </c>
      <c r="G73" s="122" t="s">
        <v>11</v>
      </c>
      <c r="H73" s="122">
        <f>'182 1 01 02080'!G18</f>
        <v>0</v>
      </c>
      <c r="I73" s="122" t="s">
        <v>11</v>
      </c>
      <c r="J73" s="122">
        <f>'182 1 01 02080'!I18</f>
        <v>0</v>
      </c>
      <c r="K73" s="122" t="s">
        <v>11</v>
      </c>
      <c r="L73" s="122">
        <f>'182 1 01 02080'!K18</f>
        <v>0</v>
      </c>
      <c r="M73" s="123" t="s">
        <v>11</v>
      </c>
    </row>
    <row r="74" spans="1:13" ht="63" x14ac:dyDescent="0.2">
      <c r="A74" s="124" t="s">
        <v>98</v>
      </c>
      <c r="B74" s="40">
        <v>2E-3</v>
      </c>
      <c r="C74" s="40" t="s">
        <v>11</v>
      </c>
      <c r="D74" s="40">
        <v>2E-3</v>
      </c>
      <c r="E74" s="40" t="s">
        <v>11</v>
      </c>
      <c r="F74" s="40">
        <v>2E-3</v>
      </c>
      <c r="G74" s="40" t="s">
        <v>11</v>
      </c>
      <c r="H74" s="40">
        <v>2E-3</v>
      </c>
      <c r="I74" s="40" t="s">
        <v>11</v>
      </c>
      <c r="J74" s="40">
        <v>2E-3</v>
      </c>
      <c r="K74" s="40" t="s">
        <v>11</v>
      </c>
      <c r="L74" s="40">
        <v>2E-3</v>
      </c>
      <c r="M74" s="125" t="s">
        <v>11</v>
      </c>
    </row>
    <row r="75" spans="1:13" x14ac:dyDescent="0.2">
      <c r="A75" s="126" t="s">
        <v>109</v>
      </c>
      <c r="B75" s="127">
        <f>ROUND(B76+B77+B78+B79+B80+B81+B82+B83+B84+B85,0)</f>
        <v>0</v>
      </c>
      <c r="C75" s="127" t="s">
        <v>11</v>
      </c>
      <c r="D75" s="127">
        <f>ROUND(D76+D77+D78+D79+D80+D81+D82+D83+D84+D85,0)</f>
        <v>0</v>
      </c>
      <c r="E75" s="127" t="s">
        <v>11</v>
      </c>
      <c r="F75" s="127">
        <f>ROUND(F73*F74,0)</f>
        <v>0</v>
      </c>
      <c r="G75" s="127" t="s">
        <v>11</v>
      </c>
      <c r="H75" s="127">
        <f>ROUND(H73*H74,0)</f>
        <v>0</v>
      </c>
      <c r="I75" s="127" t="s">
        <v>11</v>
      </c>
      <c r="J75" s="127">
        <f t="shared" ref="J75" si="54">ROUND(J73*J74,0)</f>
        <v>0</v>
      </c>
      <c r="K75" s="127" t="s">
        <v>11</v>
      </c>
      <c r="L75" s="127">
        <f t="shared" ref="L75" si="55">ROUND(L73*L74,0)</f>
        <v>0</v>
      </c>
      <c r="M75" s="128" t="s">
        <v>11</v>
      </c>
    </row>
    <row r="76" spans="1:13" x14ac:dyDescent="0.2">
      <c r="A76" s="129" t="s">
        <v>87</v>
      </c>
      <c r="B76" s="119"/>
      <c r="C76" s="58">
        <f>IF($B$47=0,0,B76/$B$47)</f>
        <v>0</v>
      </c>
      <c r="D76" s="119"/>
      <c r="E76" s="58">
        <f>IF($D$47=0,0,D76/$D$47)</f>
        <v>0</v>
      </c>
      <c r="F76" s="119">
        <f>ROUND(F$75*G76,0)</f>
        <v>0</v>
      </c>
      <c r="G76" s="58">
        <f>AVERAGE(C76,E76)</f>
        <v>0</v>
      </c>
      <c r="H76" s="119">
        <f>ROUND(H$75*I76,0)</f>
        <v>0</v>
      </c>
      <c r="I76" s="58">
        <f>G76</f>
        <v>0</v>
      </c>
      <c r="J76" s="119">
        <f>ROUND(J$75*K76,0)</f>
        <v>0</v>
      </c>
      <c r="K76" s="58">
        <f>I76</f>
        <v>0</v>
      </c>
      <c r="L76" s="119">
        <f>ROUND(L$75*M76,0)</f>
        <v>0</v>
      </c>
      <c r="M76" s="130">
        <f>K76</f>
        <v>0</v>
      </c>
    </row>
    <row r="77" spans="1:13" x14ac:dyDescent="0.2">
      <c r="A77" s="129" t="s">
        <v>88</v>
      </c>
      <c r="B77" s="119"/>
      <c r="C77" s="58">
        <f t="shared" ref="C77:C85" si="56">IF($B$47=0,0,B77/$B$47)</f>
        <v>0</v>
      </c>
      <c r="D77" s="119"/>
      <c r="E77" s="58">
        <f t="shared" ref="E77:E85" si="57">IF($D$47=0,0,D77/$D$47)</f>
        <v>0</v>
      </c>
      <c r="F77" s="119">
        <f>ROUND(F$75*G77,0)</f>
        <v>0</v>
      </c>
      <c r="G77" s="58">
        <f t="shared" ref="G77:G85" si="58">AVERAGE(C77,E77)</f>
        <v>0</v>
      </c>
      <c r="H77" s="119">
        <f>ROUND(H$75*I77,0)</f>
        <v>0</v>
      </c>
      <c r="I77" s="58">
        <f t="shared" ref="I77:I85" si="59">G77</f>
        <v>0</v>
      </c>
      <c r="J77" s="119">
        <f>ROUND(J$75*K77,0)</f>
        <v>0</v>
      </c>
      <c r="K77" s="58">
        <f t="shared" ref="K77:K85" si="60">I77</f>
        <v>0</v>
      </c>
      <c r="L77" s="119">
        <f>ROUND(L$75*M77,0)</f>
        <v>0</v>
      </c>
      <c r="M77" s="130">
        <f t="shared" ref="M77:M85" si="61">K77</f>
        <v>0</v>
      </c>
    </row>
    <row r="78" spans="1:13" x14ac:dyDescent="0.2">
      <c r="A78" s="129" t="s">
        <v>89</v>
      </c>
      <c r="B78" s="119"/>
      <c r="C78" s="58">
        <f t="shared" si="56"/>
        <v>0</v>
      </c>
      <c r="D78" s="119"/>
      <c r="E78" s="58">
        <f t="shared" si="57"/>
        <v>0</v>
      </c>
      <c r="F78" s="119">
        <f>ROUND(F$75*G78,0)</f>
        <v>0</v>
      </c>
      <c r="G78" s="58">
        <f t="shared" si="58"/>
        <v>0</v>
      </c>
      <c r="H78" s="119">
        <f>ROUND(H$75*I78,0)</f>
        <v>0</v>
      </c>
      <c r="I78" s="58">
        <f t="shared" si="59"/>
        <v>0</v>
      </c>
      <c r="J78" s="119">
        <f>ROUND(J$75*K78,0)</f>
        <v>0</v>
      </c>
      <c r="K78" s="58">
        <f t="shared" si="60"/>
        <v>0</v>
      </c>
      <c r="L78" s="119">
        <f>ROUND(L$75*M78,0)</f>
        <v>0</v>
      </c>
      <c r="M78" s="130">
        <f t="shared" si="61"/>
        <v>0</v>
      </c>
    </row>
    <row r="79" spans="1:13" x14ac:dyDescent="0.2">
      <c r="A79" s="129" t="s">
        <v>90</v>
      </c>
      <c r="B79" s="119"/>
      <c r="C79" s="58">
        <f t="shared" si="56"/>
        <v>0</v>
      </c>
      <c r="D79" s="119"/>
      <c r="E79" s="58">
        <f t="shared" si="57"/>
        <v>0</v>
      </c>
      <c r="F79" s="119">
        <f>ROUND(F$75*G79,0)</f>
        <v>0</v>
      </c>
      <c r="G79" s="58">
        <f t="shared" si="58"/>
        <v>0</v>
      </c>
      <c r="H79" s="119">
        <f>ROUND(H$75*I79,0)</f>
        <v>0</v>
      </c>
      <c r="I79" s="58">
        <f t="shared" si="59"/>
        <v>0</v>
      </c>
      <c r="J79" s="119">
        <f>ROUND(J$75*K79,0)</f>
        <v>0</v>
      </c>
      <c r="K79" s="58">
        <f t="shared" si="60"/>
        <v>0</v>
      </c>
      <c r="L79" s="119">
        <f>ROUND(L$75*M79,0)</f>
        <v>0</v>
      </c>
      <c r="M79" s="130">
        <f t="shared" si="61"/>
        <v>0</v>
      </c>
    </row>
    <row r="80" spans="1:13" x14ac:dyDescent="0.2">
      <c r="A80" s="129" t="s">
        <v>91</v>
      </c>
      <c r="B80" s="119"/>
      <c r="C80" s="58">
        <f t="shared" si="56"/>
        <v>0</v>
      </c>
      <c r="D80" s="119"/>
      <c r="E80" s="58">
        <f t="shared" si="57"/>
        <v>0</v>
      </c>
      <c r="F80" s="119">
        <f>ROUND(F$75*G80,0)</f>
        <v>0</v>
      </c>
      <c r="G80" s="58">
        <f t="shared" si="58"/>
        <v>0</v>
      </c>
      <c r="H80" s="119">
        <f>ROUND(H$75*I80,0)</f>
        <v>0</v>
      </c>
      <c r="I80" s="58">
        <f t="shared" si="59"/>
        <v>0</v>
      </c>
      <c r="J80" s="119">
        <f>ROUND(J$75*K80,0)</f>
        <v>0</v>
      </c>
      <c r="K80" s="58">
        <f t="shared" si="60"/>
        <v>0</v>
      </c>
      <c r="L80" s="119">
        <f>ROUND(L$75*M80,0)</f>
        <v>0</v>
      </c>
      <c r="M80" s="130">
        <f t="shared" si="61"/>
        <v>0</v>
      </c>
    </row>
    <row r="81" spans="1:13" x14ac:dyDescent="0.2">
      <c r="A81" s="129" t="s">
        <v>92</v>
      </c>
      <c r="B81" s="119"/>
      <c r="C81" s="58">
        <f t="shared" si="56"/>
        <v>0</v>
      </c>
      <c r="D81" s="119"/>
      <c r="E81" s="58">
        <f t="shared" si="57"/>
        <v>0</v>
      </c>
      <c r="F81" s="119">
        <f>F75-F76-F77-F78-F79-F80-F82-F83-F84-F85</f>
        <v>0</v>
      </c>
      <c r="G81" s="58">
        <f t="shared" si="58"/>
        <v>0</v>
      </c>
      <c r="H81" s="119">
        <f>H75-H76-H77-H78-H79-H80-H82-H83-H84-H85</f>
        <v>0</v>
      </c>
      <c r="I81" s="58">
        <f t="shared" si="59"/>
        <v>0</v>
      </c>
      <c r="J81" s="119">
        <f>J75-J76-J77-J78-J79-J80-J82-J83-J84-J85</f>
        <v>0</v>
      </c>
      <c r="K81" s="58">
        <f t="shared" si="60"/>
        <v>0</v>
      </c>
      <c r="L81" s="119">
        <f>L75-L76-L77-L78-L79-L80-L82-L83-L84-L85</f>
        <v>0</v>
      </c>
      <c r="M81" s="130">
        <f t="shared" si="61"/>
        <v>0</v>
      </c>
    </row>
    <row r="82" spans="1:13" x14ac:dyDescent="0.2">
      <c r="A82" s="129" t="s">
        <v>93</v>
      </c>
      <c r="B82" s="119"/>
      <c r="C82" s="58">
        <f t="shared" si="56"/>
        <v>0</v>
      </c>
      <c r="D82" s="119"/>
      <c r="E82" s="58">
        <f t="shared" si="57"/>
        <v>0</v>
      </c>
      <c r="F82" s="119">
        <f>ROUND(F$75*G82,0)</f>
        <v>0</v>
      </c>
      <c r="G82" s="58">
        <f t="shared" si="58"/>
        <v>0</v>
      </c>
      <c r="H82" s="119">
        <f>ROUND(H$75*I82,0)</f>
        <v>0</v>
      </c>
      <c r="I82" s="58">
        <f t="shared" si="59"/>
        <v>0</v>
      </c>
      <c r="J82" s="119">
        <f>ROUND(J$75*K82,0)</f>
        <v>0</v>
      </c>
      <c r="K82" s="58">
        <f t="shared" si="60"/>
        <v>0</v>
      </c>
      <c r="L82" s="119">
        <f>ROUND(L$75*M82,0)</f>
        <v>0</v>
      </c>
      <c r="M82" s="130">
        <f t="shared" si="61"/>
        <v>0</v>
      </c>
    </row>
    <row r="83" spans="1:13" x14ac:dyDescent="0.2">
      <c r="A83" s="129" t="s">
        <v>94</v>
      </c>
      <c r="B83" s="119"/>
      <c r="C83" s="58">
        <f t="shared" si="56"/>
        <v>0</v>
      </c>
      <c r="D83" s="119"/>
      <c r="E83" s="58">
        <f t="shared" si="57"/>
        <v>0</v>
      </c>
      <c r="F83" s="119">
        <f>ROUND(F$75*G83,0)</f>
        <v>0</v>
      </c>
      <c r="G83" s="58">
        <f t="shared" si="58"/>
        <v>0</v>
      </c>
      <c r="H83" s="119">
        <f>ROUND(H$75*I83,0)</f>
        <v>0</v>
      </c>
      <c r="I83" s="58">
        <f t="shared" si="59"/>
        <v>0</v>
      </c>
      <c r="J83" s="119">
        <f>ROUND(J$75*K83,0)</f>
        <v>0</v>
      </c>
      <c r="K83" s="58">
        <f t="shared" si="60"/>
        <v>0</v>
      </c>
      <c r="L83" s="119">
        <f>ROUND(L$75*M83,0)</f>
        <v>0</v>
      </c>
      <c r="M83" s="130">
        <f t="shared" si="61"/>
        <v>0</v>
      </c>
    </row>
    <row r="84" spans="1:13" x14ac:dyDescent="0.2">
      <c r="A84" s="129" t="s">
        <v>95</v>
      </c>
      <c r="B84" s="119"/>
      <c r="C84" s="58">
        <f t="shared" si="56"/>
        <v>0</v>
      </c>
      <c r="D84" s="119"/>
      <c r="E84" s="58">
        <f t="shared" si="57"/>
        <v>0</v>
      </c>
      <c r="F84" s="119">
        <f>ROUND(F$75*G84,0)</f>
        <v>0</v>
      </c>
      <c r="G84" s="58">
        <f t="shared" si="58"/>
        <v>0</v>
      </c>
      <c r="H84" s="119">
        <f>ROUND(H$75*I84,0)</f>
        <v>0</v>
      </c>
      <c r="I84" s="58">
        <f t="shared" si="59"/>
        <v>0</v>
      </c>
      <c r="J84" s="119">
        <f>ROUND(J$75*K84,0)</f>
        <v>0</v>
      </c>
      <c r="K84" s="58">
        <f t="shared" si="60"/>
        <v>0</v>
      </c>
      <c r="L84" s="119">
        <f>ROUND(L$75*M84,0)</f>
        <v>0</v>
      </c>
      <c r="M84" s="130">
        <f t="shared" si="61"/>
        <v>0</v>
      </c>
    </row>
    <row r="85" spans="1:13" x14ac:dyDescent="0.2">
      <c r="A85" s="129" t="s">
        <v>96</v>
      </c>
      <c r="B85" s="119"/>
      <c r="C85" s="58">
        <f t="shared" si="56"/>
        <v>0</v>
      </c>
      <c r="D85" s="119"/>
      <c r="E85" s="58">
        <f t="shared" si="57"/>
        <v>0</v>
      </c>
      <c r="F85" s="119">
        <f>ROUND(F$75*G85,0)</f>
        <v>0</v>
      </c>
      <c r="G85" s="58">
        <f t="shared" si="58"/>
        <v>0</v>
      </c>
      <c r="H85" s="119">
        <f>ROUND(H$75*I85,0)</f>
        <v>0</v>
      </c>
      <c r="I85" s="58">
        <f t="shared" si="59"/>
        <v>0</v>
      </c>
      <c r="J85" s="119">
        <f>ROUND(J$75*K85,0)</f>
        <v>0</v>
      </c>
      <c r="K85" s="58">
        <f t="shared" si="60"/>
        <v>0</v>
      </c>
      <c r="L85" s="119">
        <f>ROUND(L$75*M85,0)</f>
        <v>0</v>
      </c>
      <c r="M85" s="130">
        <f t="shared" si="61"/>
        <v>0</v>
      </c>
    </row>
    <row r="86" spans="1:13" ht="32.25" thickBot="1" x14ac:dyDescent="0.25">
      <c r="A86" s="131" t="s">
        <v>110</v>
      </c>
      <c r="B86" s="132">
        <f>B73-B75</f>
        <v>0</v>
      </c>
      <c r="C86" s="135" t="s">
        <v>11</v>
      </c>
      <c r="D86" s="132">
        <f>D73-D75</f>
        <v>0</v>
      </c>
      <c r="E86" s="135" t="s">
        <v>11</v>
      </c>
      <c r="F86" s="132">
        <f>F73-F75</f>
        <v>0</v>
      </c>
      <c r="G86" s="135" t="s">
        <v>11</v>
      </c>
      <c r="H86" s="132">
        <f>H73-H75</f>
        <v>0</v>
      </c>
      <c r="I86" s="135" t="s">
        <v>11</v>
      </c>
      <c r="J86" s="132">
        <f>J73-J75</f>
        <v>0</v>
      </c>
      <c r="K86" s="135" t="s">
        <v>11</v>
      </c>
      <c r="L86" s="132">
        <f>L73-L75</f>
        <v>0</v>
      </c>
      <c r="M86" s="136" t="s">
        <v>11</v>
      </c>
    </row>
  </sheetData>
  <mergeCells count="3">
    <mergeCell ref="A1:M1"/>
    <mergeCell ref="L2:M2"/>
    <mergeCell ref="A3:M3"/>
  </mergeCells>
  <printOptions horizontalCentered="1"/>
  <pageMargins left="0.70866141732283472" right="0" top="0" bottom="0" header="0" footer="0"/>
  <pageSetup paperSize="9" scale="64" fitToHeight="2" orientation="landscape" horizontalDpi="300" verticalDpi="300" r:id="rId1"/>
  <rowBreaks count="1" manualBreakCount="1">
    <brk id="4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A2" sqref="A2"/>
    </sheetView>
  </sheetViews>
  <sheetFormatPr defaultRowHeight="15" x14ac:dyDescent="0.25"/>
  <cols>
    <col min="1" max="1" width="44.85546875" style="137" customWidth="1"/>
    <col min="2" max="2" width="20.140625" style="137" customWidth="1"/>
    <col min="3" max="3" width="29.5703125" style="137" customWidth="1"/>
    <col min="4" max="16384" width="9.140625" style="137"/>
  </cols>
  <sheetData>
    <row r="1" spans="1:3" ht="15.75" x14ac:dyDescent="0.25">
      <c r="A1" s="612">
        <v>94</v>
      </c>
      <c r="B1" s="612"/>
      <c r="C1" s="612"/>
    </row>
    <row r="2" spans="1:3" ht="30" customHeight="1" x14ac:dyDescent="0.25">
      <c r="C2" s="138" t="s">
        <v>111</v>
      </c>
    </row>
    <row r="3" spans="1:3" ht="18.75" x14ac:dyDescent="0.25">
      <c r="A3" s="613" t="s">
        <v>112</v>
      </c>
      <c r="B3" s="613"/>
      <c r="C3" s="613"/>
    </row>
    <row r="4" spans="1:3" ht="15.75" x14ac:dyDescent="0.25">
      <c r="A4" s="139"/>
      <c r="C4" s="140" t="s">
        <v>0</v>
      </c>
    </row>
    <row r="5" spans="1:3" ht="60" x14ac:dyDescent="0.25">
      <c r="A5" s="141" t="s">
        <v>1</v>
      </c>
      <c r="B5" s="141" t="s">
        <v>113</v>
      </c>
      <c r="C5" s="142" t="s">
        <v>114</v>
      </c>
    </row>
    <row r="6" spans="1:3" ht="30" customHeight="1" x14ac:dyDescent="0.25">
      <c r="A6" s="143" t="s">
        <v>35</v>
      </c>
      <c r="B6" s="32">
        <f>'182 1 03 02021'!C20+'182 1 03 02022'!C20+'182 1 03 02090'!C27+'182 1 03 02091'!C27+'182 1 03 02100'!C20+C6</f>
        <v>0</v>
      </c>
      <c r="C6" s="144"/>
    </row>
    <row r="7" spans="1:3" ht="30" customHeight="1" x14ac:dyDescent="0.25">
      <c r="A7" s="143" t="s">
        <v>36</v>
      </c>
      <c r="B7" s="32">
        <f>'182 1 03 02021'!E20+'182 1 03 02022'!E20+'182 1 03 02090'!E27+'182 1 03 02091'!E27+'182 1 03 02100'!E20+C7</f>
        <v>0</v>
      </c>
      <c r="C7" s="144"/>
    </row>
    <row r="8" spans="1:3" ht="30" customHeight="1" x14ac:dyDescent="0.25">
      <c r="A8" s="145" t="s">
        <v>37</v>
      </c>
      <c r="B8" s="146" t="str">
        <f>IF(B6=0," ",B7/B6)</f>
        <v xml:space="preserve"> </v>
      </c>
      <c r="C8" s="147" t="s">
        <v>11</v>
      </c>
    </row>
    <row r="9" spans="1:3" ht="30" customHeight="1" x14ac:dyDescent="0.25">
      <c r="A9" s="143" t="s">
        <v>38</v>
      </c>
      <c r="B9" s="148">
        <f>'182 1 03 02021'!G20+'182 1 03 02022'!G20+'182 1 03 02090'!G27+'182 1 03 02091'!G27+'182 1 03 02100'!G20+C9</f>
        <v>0</v>
      </c>
      <c r="C9" s="149"/>
    </row>
    <row r="10" spans="1:3" ht="30" customHeight="1" x14ac:dyDescent="0.25">
      <c r="A10" s="145" t="s">
        <v>37</v>
      </c>
      <c r="B10" s="146" t="str">
        <f>IF(B7=0," ",B9/B7)</f>
        <v xml:space="preserve"> </v>
      </c>
      <c r="C10" s="147" t="s">
        <v>11</v>
      </c>
    </row>
    <row r="11" spans="1:3" ht="30" customHeight="1" x14ac:dyDescent="0.25">
      <c r="A11" s="143" t="s">
        <v>39</v>
      </c>
      <c r="B11" s="148">
        <f>'182 1 03 02021'!I20+'182 1 03 02022'!I20+'182 1 03 02090'!I27+'182 1 03 02091'!I27+'182 1 03 02100'!I20+C11</f>
        <v>0</v>
      </c>
      <c r="C11" s="149"/>
    </row>
    <row r="12" spans="1:3" ht="30" customHeight="1" x14ac:dyDescent="0.25">
      <c r="A12" s="145" t="s">
        <v>37</v>
      </c>
      <c r="B12" s="146" t="str">
        <f>IF(B9=0," ",B11/B9)</f>
        <v xml:space="preserve"> </v>
      </c>
      <c r="C12" s="147" t="s">
        <v>11</v>
      </c>
    </row>
    <row r="13" spans="1:3" ht="30" customHeight="1" x14ac:dyDescent="0.25">
      <c r="A13" s="143" t="s">
        <v>40</v>
      </c>
      <c r="B13" s="148">
        <f>'182 1 03 02021'!K20+'182 1 03 02022'!K20+'182 1 03 02090'!K27+'182 1 03 02091'!K27+'182 1 03 02100'!K20+C13</f>
        <v>0</v>
      </c>
      <c r="C13" s="149"/>
    </row>
    <row r="14" spans="1:3" ht="30" customHeight="1" x14ac:dyDescent="0.25">
      <c r="A14" s="145" t="s">
        <v>37</v>
      </c>
      <c r="B14" s="146" t="str">
        <f>IF(B11=0," ",B13/B11)</f>
        <v xml:space="preserve"> </v>
      </c>
      <c r="C14" s="147" t="s">
        <v>11</v>
      </c>
    </row>
    <row r="16" spans="1:3" x14ac:dyDescent="0.25">
      <c r="A16" s="137" t="s">
        <v>115</v>
      </c>
    </row>
    <row r="17" spans="8:8" x14ac:dyDescent="0.25">
      <c r="H17" s="150"/>
    </row>
  </sheetData>
  <mergeCells count="2">
    <mergeCell ref="A1:C1"/>
    <mergeCell ref="A3:C3"/>
  </mergeCells>
  <printOptions horizontalCentered="1"/>
  <pageMargins left="0" right="0" top="0.74803149606299213" bottom="0.74803149606299213" header="0.31496062992125984" footer="0.31496062992125984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zoomScaleNormal="100" zoomScaleSheetLayoutView="100" workbookViewId="0">
      <selection activeCell="A2" sqref="A2"/>
    </sheetView>
  </sheetViews>
  <sheetFormatPr defaultRowHeight="15.75" x14ac:dyDescent="0.2"/>
  <cols>
    <col min="1" max="1" width="42.42578125" style="152" customWidth="1"/>
    <col min="2" max="2" width="14.42578125" style="152" customWidth="1"/>
    <col min="3" max="3" width="14.5703125" style="176" customWidth="1"/>
    <col min="4" max="4" width="10.7109375" style="176" customWidth="1"/>
    <col min="5" max="5" width="14.42578125" style="151" customWidth="1"/>
    <col min="6" max="6" width="10.7109375" style="151" customWidth="1"/>
    <col min="7" max="7" width="13.28515625" style="163" customWidth="1"/>
    <col min="8" max="8" width="10.7109375" style="163" customWidth="1"/>
    <col min="9" max="9" width="14.85546875" style="163" customWidth="1"/>
    <col min="10" max="10" width="10.7109375" style="163" customWidth="1"/>
    <col min="11" max="11" width="15.85546875" style="163" customWidth="1"/>
    <col min="12" max="12" width="10.7109375" style="163" customWidth="1"/>
    <col min="13" max="16384" width="9.140625" style="163"/>
  </cols>
  <sheetData>
    <row r="1" spans="1:12" s="151" customFormat="1" x14ac:dyDescent="0.2">
      <c r="A1" s="612">
        <v>95</v>
      </c>
      <c r="B1" s="612"/>
      <c r="C1" s="612"/>
      <c r="D1" s="612"/>
      <c r="E1" s="612"/>
      <c r="F1" s="612"/>
      <c r="G1" s="612"/>
      <c r="H1" s="612"/>
      <c r="I1" s="612"/>
      <c r="J1" s="612"/>
      <c r="K1" s="612"/>
      <c r="L1" s="612"/>
    </row>
    <row r="2" spans="1:12" s="151" customFormat="1" ht="34.5" customHeight="1" x14ac:dyDescent="0.2">
      <c r="A2" s="152"/>
      <c r="B2" s="152"/>
      <c r="K2" s="614" t="s">
        <v>116</v>
      </c>
      <c r="L2" s="614"/>
    </row>
    <row r="3" spans="1:12" s="151" customFormat="1" ht="44.25" customHeight="1" x14ac:dyDescent="0.2">
      <c r="A3" s="153" t="s">
        <v>117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</row>
    <row r="4" spans="1:12" s="151" customFormat="1" x14ac:dyDescent="0.2">
      <c r="A4" s="139"/>
      <c r="B4" s="139"/>
      <c r="C4" s="139"/>
      <c r="D4" s="139"/>
      <c r="L4" s="140" t="s">
        <v>0</v>
      </c>
    </row>
    <row r="5" spans="1:12" s="151" customFormat="1" ht="42.75" x14ac:dyDescent="0.2">
      <c r="A5" s="141" t="s">
        <v>1</v>
      </c>
      <c r="B5" s="154" t="s">
        <v>25</v>
      </c>
      <c r="C5" s="154" t="s">
        <v>26</v>
      </c>
      <c r="D5" s="154" t="s">
        <v>20</v>
      </c>
      <c r="E5" s="154" t="s">
        <v>27</v>
      </c>
      <c r="F5" s="154" t="s">
        <v>20</v>
      </c>
      <c r="G5" s="154" t="s">
        <v>28</v>
      </c>
      <c r="H5" s="154" t="s">
        <v>20</v>
      </c>
      <c r="I5" s="154" t="s">
        <v>29</v>
      </c>
      <c r="J5" s="154" t="s">
        <v>20</v>
      </c>
      <c r="K5" s="154" t="s">
        <v>30</v>
      </c>
      <c r="L5" s="154" t="s">
        <v>20</v>
      </c>
    </row>
    <row r="6" spans="1:12" s="151" customFormat="1" x14ac:dyDescent="0.2">
      <c r="A6" s="155" t="s">
        <v>118</v>
      </c>
      <c r="B6" s="156"/>
      <c r="C6" s="156"/>
      <c r="D6" s="157">
        <f>IF(B6=0,0,C6/B6)</f>
        <v>0</v>
      </c>
      <c r="E6" s="156">
        <f>C6*E8</f>
        <v>0</v>
      </c>
      <c r="F6" s="157">
        <f>IF(C6=0,0,E6/C6)</f>
        <v>0</v>
      </c>
      <c r="G6" s="156">
        <f>E6*G8</f>
        <v>0</v>
      </c>
      <c r="H6" s="157">
        <f>IF(E6=0,0,G6/E6)</f>
        <v>0</v>
      </c>
      <c r="I6" s="156">
        <f>G6*I8</f>
        <v>0</v>
      </c>
      <c r="J6" s="157">
        <f>IF(G6=0,0,I6/G6)</f>
        <v>0</v>
      </c>
      <c r="K6" s="156">
        <f>I6*K8</f>
        <v>0</v>
      </c>
      <c r="L6" s="157">
        <f>IF(I6=0,0,K6/I6)</f>
        <v>0</v>
      </c>
    </row>
    <row r="7" spans="1:12" s="151" customFormat="1" x14ac:dyDescent="0.2">
      <c r="A7" s="155" t="s">
        <v>119</v>
      </c>
      <c r="B7" s="156"/>
      <c r="C7" s="156"/>
      <c r="D7" s="157">
        <f>IF(B7=0,0,C7/B7)</f>
        <v>0</v>
      </c>
      <c r="E7" s="156">
        <f>C7*E8</f>
        <v>0</v>
      </c>
      <c r="F7" s="157">
        <f>IF(C7=0,0,E7/C7)</f>
        <v>0</v>
      </c>
      <c r="G7" s="156">
        <f>E7*G8</f>
        <v>0</v>
      </c>
      <c r="H7" s="157">
        <f>IF(E7=0,0,G7/E7)</f>
        <v>0</v>
      </c>
      <c r="I7" s="156">
        <f>G7*I8</f>
        <v>0</v>
      </c>
      <c r="J7" s="157">
        <f>IF(G7=0,0,I7/G7)</f>
        <v>0</v>
      </c>
      <c r="K7" s="156">
        <f t="shared" ref="K7" si="0">I7*K8</f>
        <v>0</v>
      </c>
      <c r="L7" s="157">
        <f>IF(I7=0,0,K7/I7)</f>
        <v>0</v>
      </c>
    </row>
    <row r="8" spans="1:12" s="151" customFormat="1" x14ac:dyDescent="0.2">
      <c r="A8" s="158" t="s">
        <v>120</v>
      </c>
      <c r="B8" s="159" t="s">
        <v>11</v>
      </c>
      <c r="C8" s="159" t="s">
        <v>11</v>
      </c>
      <c r="D8" s="159" t="s">
        <v>11</v>
      </c>
      <c r="E8" s="160"/>
      <c r="F8" s="159" t="s">
        <v>11</v>
      </c>
      <c r="G8" s="160"/>
      <c r="H8" s="159" t="s">
        <v>11</v>
      </c>
      <c r="I8" s="160"/>
      <c r="J8" s="159" t="s">
        <v>11</v>
      </c>
      <c r="K8" s="160"/>
      <c r="L8" s="159" t="s">
        <v>11</v>
      </c>
    </row>
    <row r="9" spans="1:12" s="151" customFormat="1" x14ac:dyDescent="0.2">
      <c r="A9" s="161" t="s">
        <v>121</v>
      </c>
      <c r="B9" s="17">
        <f>IF(B19=0,0,B20/B19)</f>
        <v>0</v>
      </c>
      <c r="C9" s="17">
        <f>IF(C19=0,0,C20/C19)</f>
        <v>0</v>
      </c>
      <c r="D9" s="162" t="s">
        <v>11</v>
      </c>
      <c r="E9" s="17">
        <f>IF(AVERAGE(B9:C9)&gt;1,1,AVERAGE(B9:C9))</f>
        <v>0</v>
      </c>
      <c r="F9" s="162" t="s">
        <v>11</v>
      </c>
      <c r="G9" s="17">
        <f>E9</f>
        <v>0</v>
      </c>
      <c r="H9" s="162" t="s">
        <v>11</v>
      </c>
      <c r="I9" s="17">
        <f>G9</f>
        <v>0</v>
      </c>
      <c r="J9" s="162" t="s">
        <v>11</v>
      </c>
      <c r="K9" s="17">
        <f t="shared" ref="K9" si="1">I9</f>
        <v>0</v>
      </c>
      <c r="L9" s="162" t="s">
        <v>11</v>
      </c>
    </row>
    <row r="10" spans="1:12" ht="30" x14ac:dyDescent="0.2">
      <c r="A10" s="155" t="s">
        <v>122</v>
      </c>
      <c r="B10" s="156"/>
      <c r="C10" s="156"/>
      <c r="D10" s="157">
        <f>IF(B10=0,0,C10/B10)</f>
        <v>0</v>
      </c>
      <c r="E10" s="156"/>
      <c r="F10" s="157">
        <f>IF(C10=0,0,E10/C10)</f>
        <v>0</v>
      </c>
      <c r="G10" s="156">
        <f>E10*G8</f>
        <v>0</v>
      </c>
      <c r="H10" s="157">
        <f>IF(E10=0,0,G10/E10)</f>
        <v>0</v>
      </c>
      <c r="I10" s="156">
        <f>G10*I8</f>
        <v>0</v>
      </c>
      <c r="J10" s="157">
        <f>IF(G10=0,0,I10/G10)</f>
        <v>0</v>
      </c>
      <c r="K10" s="156">
        <f>I10*K8</f>
        <v>0</v>
      </c>
      <c r="L10" s="157">
        <f>IF(I10=0,0,K10/I10)</f>
        <v>0</v>
      </c>
    </row>
    <row r="11" spans="1:12" s="151" customFormat="1" ht="30" x14ac:dyDescent="0.2">
      <c r="A11" s="164" t="s">
        <v>123</v>
      </c>
      <c r="B11" s="162" t="s">
        <v>11</v>
      </c>
      <c r="C11" s="162" t="s">
        <v>11</v>
      </c>
      <c r="D11" s="162" t="s">
        <v>11</v>
      </c>
      <c r="E11" s="156">
        <f>(((E6*Ставки!E$7)/1000)-E7)*E9</f>
        <v>0</v>
      </c>
      <c r="F11" s="162" t="s">
        <v>11</v>
      </c>
      <c r="G11" s="156">
        <f>(((G6*Ставки!F$7)/1000)-G7)*G9</f>
        <v>0</v>
      </c>
      <c r="H11" s="162" t="s">
        <v>11</v>
      </c>
      <c r="I11" s="156">
        <f>(((I6*Ставки!G$7)/1000)-I7)*I9</f>
        <v>0</v>
      </c>
      <c r="J11" s="162" t="s">
        <v>11</v>
      </c>
      <c r="K11" s="156">
        <f>(((K6*Ставки!H$7)/1000)-K7)*K9</f>
        <v>0</v>
      </c>
      <c r="L11" s="162" t="s">
        <v>11</v>
      </c>
    </row>
    <row r="12" spans="1:12" s="151" customFormat="1" ht="28.5" x14ac:dyDescent="0.2">
      <c r="A12" s="165" t="s">
        <v>6</v>
      </c>
      <c r="B12" s="162" t="s">
        <v>11</v>
      </c>
      <c r="C12" s="162" t="s">
        <v>11</v>
      </c>
      <c r="D12" s="162" t="s">
        <v>11</v>
      </c>
      <c r="E12" s="141">
        <f>E13+E14+E15+E16+E17+E18</f>
        <v>0</v>
      </c>
      <c r="F12" s="162" t="s">
        <v>11</v>
      </c>
      <c r="G12" s="141">
        <f t="shared" ref="G12:K12" si="2">G13+G14+G15+G16+G17+G18</f>
        <v>0</v>
      </c>
      <c r="H12" s="162" t="s">
        <v>11</v>
      </c>
      <c r="I12" s="141">
        <f t="shared" si="2"/>
        <v>0</v>
      </c>
      <c r="J12" s="162" t="s">
        <v>11</v>
      </c>
      <c r="K12" s="141">
        <f t="shared" si="2"/>
        <v>0</v>
      </c>
      <c r="L12" s="162" t="s">
        <v>11</v>
      </c>
    </row>
    <row r="13" spans="1:12" s="151" customFormat="1" ht="30" x14ac:dyDescent="0.2">
      <c r="A13" s="166" t="s">
        <v>8</v>
      </c>
      <c r="B13" s="162" t="s">
        <v>11</v>
      </c>
      <c r="C13" s="162" t="s">
        <v>11</v>
      </c>
      <c r="D13" s="162" t="s">
        <v>11</v>
      </c>
      <c r="E13" s="141"/>
      <c r="F13" s="162" t="s">
        <v>11</v>
      </c>
      <c r="G13" s="141"/>
      <c r="H13" s="162" t="s">
        <v>11</v>
      </c>
      <c r="I13" s="141"/>
      <c r="J13" s="162" t="s">
        <v>11</v>
      </c>
      <c r="K13" s="141"/>
      <c r="L13" s="162" t="s">
        <v>11</v>
      </c>
    </row>
    <row r="14" spans="1:12" s="151" customFormat="1" ht="30" x14ac:dyDescent="0.2">
      <c r="A14" s="166" t="s">
        <v>9</v>
      </c>
      <c r="B14" s="162" t="s">
        <v>11</v>
      </c>
      <c r="C14" s="162" t="s">
        <v>11</v>
      </c>
      <c r="D14" s="162" t="s">
        <v>11</v>
      </c>
      <c r="E14" s="141"/>
      <c r="F14" s="162" t="s">
        <v>11</v>
      </c>
      <c r="G14" s="141"/>
      <c r="H14" s="162" t="s">
        <v>11</v>
      </c>
      <c r="I14" s="141"/>
      <c r="J14" s="162" t="s">
        <v>11</v>
      </c>
      <c r="K14" s="141"/>
      <c r="L14" s="162" t="s">
        <v>11</v>
      </c>
    </row>
    <row r="15" spans="1:12" s="151" customFormat="1" x14ac:dyDescent="0.2">
      <c r="A15" s="166" t="s">
        <v>124</v>
      </c>
      <c r="B15" s="162" t="s">
        <v>11</v>
      </c>
      <c r="C15" s="162" t="s">
        <v>11</v>
      </c>
      <c r="D15" s="162" t="s">
        <v>11</v>
      </c>
      <c r="E15" s="141"/>
      <c r="F15" s="162" t="s">
        <v>11</v>
      </c>
      <c r="G15" s="141"/>
      <c r="H15" s="162" t="s">
        <v>11</v>
      </c>
      <c r="I15" s="141"/>
      <c r="J15" s="162" t="s">
        <v>11</v>
      </c>
      <c r="K15" s="141"/>
      <c r="L15" s="162" t="s">
        <v>11</v>
      </c>
    </row>
    <row r="16" spans="1:12" s="151" customFormat="1" x14ac:dyDescent="0.2">
      <c r="A16" s="167" t="s">
        <v>7</v>
      </c>
      <c r="B16" s="162" t="s">
        <v>11</v>
      </c>
      <c r="C16" s="162" t="s">
        <v>11</v>
      </c>
      <c r="D16" s="162" t="s">
        <v>11</v>
      </c>
      <c r="E16" s="141"/>
      <c r="F16" s="162" t="s">
        <v>11</v>
      </c>
      <c r="G16" s="141"/>
      <c r="H16" s="162" t="s">
        <v>11</v>
      </c>
      <c r="I16" s="141"/>
      <c r="J16" s="162" t="s">
        <v>11</v>
      </c>
      <c r="K16" s="141"/>
      <c r="L16" s="162" t="s">
        <v>11</v>
      </c>
    </row>
    <row r="17" spans="1:12" s="151" customFormat="1" x14ac:dyDescent="0.2">
      <c r="A17" s="167" t="s">
        <v>78</v>
      </c>
      <c r="B17" s="162" t="s">
        <v>11</v>
      </c>
      <c r="C17" s="162" t="s">
        <v>11</v>
      </c>
      <c r="D17" s="162" t="s">
        <v>11</v>
      </c>
      <c r="E17" s="141"/>
      <c r="F17" s="162" t="s">
        <v>11</v>
      </c>
      <c r="G17" s="141"/>
      <c r="H17" s="162" t="s">
        <v>11</v>
      </c>
      <c r="I17" s="141"/>
      <c r="J17" s="162" t="s">
        <v>11</v>
      </c>
      <c r="K17" s="141"/>
      <c r="L17" s="162" t="s">
        <v>11</v>
      </c>
    </row>
    <row r="18" spans="1:12" s="151" customFormat="1" ht="45" x14ac:dyDescent="0.2">
      <c r="A18" s="167" t="s">
        <v>21</v>
      </c>
      <c r="B18" s="162" t="s">
        <v>11</v>
      </c>
      <c r="C18" s="162" t="s">
        <v>11</v>
      </c>
      <c r="D18" s="162" t="s">
        <v>11</v>
      </c>
      <c r="E18" s="141"/>
      <c r="F18" s="162" t="s">
        <v>11</v>
      </c>
      <c r="G18" s="141"/>
      <c r="H18" s="162" t="s">
        <v>11</v>
      </c>
      <c r="I18" s="141"/>
      <c r="J18" s="162" t="s">
        <v>11</v>
      </c>
      <c r="K18" s="141"/>
      <c r="L18" s="162" t="s">
        <v>11</v>
      </c>
    </row>
    <row r="19" spans="1:12" s="151" customFormat="1" x14ac:dyDescent="0.2">
      <c r="A19" s="155" t="s">
        <v>19</v>
      </c>
      <c r="B19" s="168"/>
      <c r="C19" s="168"/>
      <c r="D19" s="169">
        <f>IF(B19=0,0,C19/B19)</f>
        <v>0</v>
      </c>
      <c r="E19" s="162" t="s">
        <v>11</v>
      </c>
      <c r="F19" s="162" t="s">
        <v>11</v>
      </c>
      <c r="G19" s="162" t="s">
        <v>11</v>
      </c>
      <c r="H19" s="162" t="s">
        <v>11</v>
      </c>
      <c r="I19" s="162" t="s">
        <v>11</v>
      </c>
      <c r="J19" s="162" t="s">
        <v>11</v>
      </c>
      <c r="K19" s="162" t="s">
        <v>11</v>
      </c>
      <c r="L19" s="162" t="s">
        <v>11</v>
      </c>
    </row>
    <row r="20" spans="1:12" s="175" customFormat="1" x14ac:dyDescent="0.2">
      <c r="A20" s="170" t="s">
        <v>18</v>
      </c>
      <c r="B20" s="171"/>
      <c r="C20" s="171"/>
      <c r="D20" s="172">
        <f>IF(B20=0,0,C20/B20)</f>
        <v>0</v>
      </c>
      <c r="E20" s="173">
        <f>ROUND(E11+E12-G10+E10,0)</f>
        <v>0</v>
      </c>
      <c r="F20" s="174">
        <f t="shared" ref="F20:L20" si="3">IF(C20=0,0,E20/C20)</f>
        <v>0</v>
      </c>
      <c r="G20" s="173">
        <f>ROUND(G11+G12-I10+G10,0)</f>
        <v>0</v>
      </c>
      <c r="H20" s="174">
        <f t="shared" si="3"/>
        <v>0</v>
      </c>
      <c r="I20" s="173">
        <f>ROUND(I11+I12-K10+I10,0)</f>
        <v>0</v>
      </c>
      <c r="J20" s="174">
        <f t="shared" si="3"/>
        <v>0</v>
      </c>
      <c r="K20" s="173">
        <f>ROUND(K11+K12-K10*K8+K10,0)</f>
        <v>0</v>
      </c>
      <c r="L20" s="174">
        <f t="shared" si="3"/>
        <v>0</v>
      </c>
    </row>
  </sheetData>
  <mergeCells count="2">
    <mergeCell ref="A1:L1"/>
    <mergeCell ref="K2:L2"/>
  </mergeCells>
  <printOptions horizontalCentered="1"/>
  <pageMargins left="0" right="0" top="0.31496062992125984" bottom="0.27559055118110237" header="0.31496062992125984" footer="0.31496062992125984"/>
  <pageSetup paperSize="9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34</vt:i4>
      </vt:variant>
      <vt:variant>
        <vt:lpstr>Именованные диапазоны</vt:lpstr>
      </vt:variant>
      <vt:variant>
        <vt:i4>8</vt:i4>
      </vt:variant>
    </vt:vector>
  </HeadingPairs>
  <TitlesOfParts>
    <vt:vector size="42" baseType="lpstr">
      <vt:lpstr>Прил. 1</vt:lpstr>
      <vt:lpstr>Прил. 2</vt:lpstr>
      <vt:lpstr>182 1 01 02010</vt:lpstr>
      <vt:lpstr>182 1 01 02020(30)</vt:lpstr>
      <vt:lpstr>182 1 01 02040</vt:lpstr>
      <vt:lpstr>182 1 01 02080</vt:lpstr>
      <vt:lpstr>МО</vt:lpstr>
      <vt:lpstr>Прил. 3</vt:lpstr>
      <vt:lpstr>182 1 03 02021</vt:lpstr>
      <vt:lpstr>182 1 03 02022</vt:lpstr>
      <vt:lpstr>182 1 03 02090</vt:lpstr>
      <vt:lpstr>182 1 03 02091</vt:lpstr>
      <vt:lpstr>182 1 03 02100</vt:lpstr>
      <vt:lpstr>Ставки</vt:lpstr>
      <vt:lpstr>Прил. 4</vt:lpstr>
      <vt:lpstr>182 1 05 01010</vt:lpstr>
      <vt:lpstr>182 1 05 01020(50)</vt:lpstr>
      <vt:lpstr>Прил. 5</vt:lpstr>
      <vt:lpstr>Прил. 6</vt:lpstr>
      <vt:lpstr>МО (2)</vt:lpstr>
      <vt:lpstr>Прил. 7</vt:lpstr>
      <vt:lpstr>Прил. 8</vt:lpstr>
      <vt:lpstr>Прил. 9</vt:lpstr>
      <vt:lpstr>Прил. 10</vt:lpstr>
      <vt:lpstr>Прил. 11</vt:lpstr>
      <vt:lpstr>Прил. 12</vt:lpstr>
      <vt:lpstr>Прил. 13</vt:lpstr>
      <vt:lpstr>Прил. 14</vt:lpstr>
      <vt:lpstr>Прил. 15</vt:lpstr>
      <vt:lpstr>182 1 07 04010</vt:lpstr>
      <vt:lpstr>182 1 07 04020(30)</vt:lpstr>
      <vt:lpstr>Прил. 17</vt:lpstr>
      <vt:lpstr>Прил. 18</vt:lpstr>
      <vt:lpstr>Прил. 19</vt:lpstr>
      <vt:lpstr>МО!Заголовки_для_печати</vt:lpstr>
      <vt:lpstr>'МО (2)'!Заголовки_для_печати</vt:lpstr>
      <vt:lpstr>'Прил. 10'!Заголовки_для_печати</vt:lpstr>
      <vt:lpstr>'Прил. 11'!Заголовки_для_печати</vt:lpstr>
      <vt:lpstr>'Прил. 6'!Заголовки_для_печати</vt:lpstr>
      <vt:lpstr>'182 1 01 02020(30)'!Область_печати</vt:lpstr>
      <vt:lpstr>'Прил. 14'!Область_печати</vt:lpstr>
      <vt:lpstr>'Прил. 9'!Область_печати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Горобец Екатерина Александровна</dc:creator>
  <cp:lastModifiedBy>Горобец Екатерина Александровна</cp:lastModifiedBy>
  <cp:lastPrinted>2021-04-30T08:34:38Z</cp:lastPrinted>
  <dcterms:created xsi:type="dcterms:W3CDTF">2018-07-09T14:25:32Z</dcterms:created>
  <dcterms:modified xsi:type="dcterms:W3CDTF">2021-06-25T08:05:45Z</dcterms:modified>
</cp:coreProperties>
</file>