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368" yWindow="96" windowWidth="14808" windowHeight="8016" activeTab="1"/>
  </bookViews>
  <sheets>
    <sheet name="Контракты" sheetId="1" r:id="rId1"/>
    <sheet name="Лист1" sheetId="8" r:id="rId2"/>
  </sheets>
  <calcPr calcId="145621"/>
</workbook>
</file>

<file path=xl/calcChain.xml><?xml version="1.0" encoding="utf-8"?>
<calcChain xmlns="http://schemas.openxmlformats.org/spreadsheetml/2006/main">
  <c r="G17" i="8" l="1"/>
  <c r="F17" i="8"/>
  <c r="E17" i="8"/>
  <c r="C17" i="8"/>
  <c r="B17" i="8"/>
  <c r="D18" i="8"/>
  <c r="D17" i="8" s="1"/>
  <c r="S36" i="1"/>
  <c r="S37" i="1"/>
  <c r="S38" i="1"/>
  <c r="S46" i="1"/>
  <c r="S47" i="1"/>
  <c r="S48" i="1"/>
  <c r="S52" i="1"/>
  <c r="S54" i="1"/>
  <c r="S55" i="1"/>
  <c r="S56" i="1"/>
  <c r="S57" i="1"/>
  <c r="S58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5" i="1"/>
  <c r="S35" i="1" l="1"/>
  <c r="S26" i="1" l="1"/>
  <c r="S27" i="1"/>
  <c r="S28" i="1"/>
  <c r="S29" i="1"/>
  <c r="S30" i="1"/>
  <c r="S31" i="1"/>
  <c r="S32" i="1"/>
  <c r="S33" i="1"/>
  <c r="S34" i="1"/>
  <c r="M42" i="1" l="1"/>
  <c r="M43" i="1"/>
  <c r="M41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R45" i="1" l="1"/>
  <c r="S45" i="1" s="1"/>
  <c r="R44" i="1"/>
  <c r="S44" i="1" s="1"/>
  <c r="R43" i="1"/>
  <c r="S43" i="1" s="1"/>
  <c r="R49" i="1"/>
  <c r="S49" i="1" s="1"/>
  <c r="M44" i="1"/>
  <c r="S19" i="1"/>
  <c r="S4" i="1"/>
  <c r="S7" i="1"/>
  <c r="S8" i="1"/>
  <c r="S9" i="1"/>
  <c r="S10" i="1"/>
  <c r="S11" i="1"/>
  <c r="S13" i="1"/>
  <c r="S14" i="1"/>
  <c r="S15" i="1"/>
  <c r="S16" i="1"/>
  <c r="S17" i="1"/>
  <c r="S18" i="1"/>
  <c r="S20" i="1"/>
  <c r="S21" i="1"/>
  <c r="S22" i="1"/>
  <c r="S23" i="1"/>
  <c r="S24" i="1"/>
  <c r="S25" i="1"/>
  <c r="S39" i="1"/>
  <c r="R59" i="1" l="1"/>
  <c r="S59" i="1" s="1"/>
  <c r="R53" i="1"/>
  <c r="S53" i="1" s="1"/>
  <c r="R51" i="1"/>
  <c r="S51" i="1" s="1"/>
  <c r="R50" i="1"/>
  <c r="S50" i="1" s="1"/>
  <c r="O6" i="1"/>
  <c r="M45" i="1"/>
  <c r="M46" i="1"/>
  <c r="M47" i="1"/>
  <c r="M48" i="1"/>
  <c r="M49" i="1"/>
  <c r="M50" i="1"/>
  <c r="M51" i="1"/>
  <c r="S40" i="1"/>
  <c r="S6" i="1" l="1"/>
  <c r="L4" i="1"/>
  <c r="R41" i="1" l="1"/>
  <c r="S41" i="1" s="1"/>
  <c r="M52" i="1"/>
  <c r="M53" i="1"/>
  <c r="M54" i="1"/>
  <c r="R42" i="1" l="1"/>
  <c r="S42" i="1" s="1"/>
  <c r="P12" i="1" l="1"/>
  <c r="O12" i="1"/>
  <c r="L11" i="1"/>
  <c r="L9" i="1"/>
  <c r="L8" i="1"/>
  <c r="L7" i="1"/>
  <c r="L5" i="1"/>
  <c r="L6" i="1"/>
  <c r="S12" i="1" l="1"/>
  <c r="L12" i="1"/>
</calcChain>
</file>

<file path=xl/comments1.xml><?xml version="1.0" encoding="utf-8"?>
<comments xmlns="http://schemas.openxmlformats.org/spreadsheetml/2006/main">
  <authors>
    <author>Автор</author>
  </authors>
  <commentList>
    <comment ref="L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внести экономию в бюджет
</t>
        </r>
      </text>
    </comment>
    <comment ref="L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внести экономию в бюджет</t>
        </r>
      </text>
    </comment>
    <comment ref="L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внести экономию в бюджет</t>
        </r>
      </text>
    </comment>
  </commentList>
</comments>
</file>

<file path=xl/sharedStrings.xml><?xml version="1.0" encoding="utf-8"?>
<sst xmlns="http://schemas.openxmlformats.org/spreadsheetml/2006/main" count="615" uniqueCount="323">
  <si>
    <t>№пп</t>
  </si>
  <si>
    <t>Наименоание контрагента</t>
  </si>
  <si>
    <t>№ контракта и дата заключения</t>
  </si>
  <si>
    <t>1</t>
  </si>
  <si>
    <t>Предмет контракта</t>
  </si>
  <si>
    <t>Срок действия контракта</t>
  </si>
  <si>
    <t>Сумма контракта, руб.</t>
  </si>
  <si>
    <t>Контракт</t>
  </si>
  <si>
    <t>Примечание</t>
  </si>
  <si>
    <t>2</t>
  </si>
  <si>
    <t>3</t>
  </si>
  <si>
    <t>5</t>
  </si>
  <si>
    <t>Ответственный за исполнение контракта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</si>
  <si>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</si>
  <si>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</si>
  <si>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</si>
  <si>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</si>
  <si>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</si>
  <si>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</si>
  <si>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</si>
  <si>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</si>
  <si>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</si>
  <si>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ООО "ГЭСК"</t>
  </si>
  <si>
    <t>Поставка электрической энергии</t>
  </si>
  <si>
    <t>Филиал ПАО "Квадра" - "Липецкая генерация"</t>
  </si>
  <si>
    <t>Поставка тепловой энергии</t>
  </si>
  <si>
    <t>АО "ЛГЭК"</t>
  </si>
  <si>
    <t>ПАО "Ростелеком"</t>
  </si>
  <si>
    <t>Месторасположение объекта</t>
  </si>
  <si>
    <t>0146100008018000046 от 28.12.2018 г.</t>
  </si>
  <si>
    <t>Услуги почтовой связи</t>
  </si>
  <si>
    <t>Отдел Государственной фельдъегерской службы РФ в г. Липецке</t>
  </si>
  <si>
    <t>Способ определения поставщика</t>
  </si>
  <si>
    <t>ед.поставщик</t>
  </si>
  <si>
    <t>ЭА</t>
  </si>
  <si>
    <t>Услуги фельдъегерной связи</t>
  </si>
  <si>
    <t>НМЦК</t>
  </si>
  <si>
    <t>Экономия</t>
  </si>
  <si>
    <t>Гутова</t>
  </si>
  <si>
    <t>Шевко</t>
  </si>
  <si>
    <t>Крутикова</t>
  </si>
  <si>
    <t xml:space="preserve">Холодное водоснабжение </t>
  </si>
  <si>
    <t>Володарского 34, г. Данков МИФНС 4</t>
  </si>
  <si>
    <t>ООО Аврора</t>
  </si>
  <si>
    <t>Строительный контроль</t>
  </si>
  <si>
    <t>Тарасов</t>
  </si>
  <si>
    <t>1004 от 15.08.2019</t>
  </si>
  <si>
    <t>02.07.2019-30.11.2021</t>
  </si>
  <si>
    <t>72</t>
  </si>
  <si>
    <t>КПС</t>
  </si>
  <si>
    <t>244</t>
  </si>
  <si>
    <t>242</t>
  </si>
  <si>
    <t>92</t>
  </si>
  <si>
    <t>исполнение</t>
  </si>
  <si>
    <t>ждем протокол разногласий, выслан поставщиком почтой россии</t>
  </si>
  <si>
    <t>Комплекс "Данковский" Филиала "Северный" ОГУП "Липецкоблводоканал"</t>
  </si>
  <si>
    <t>малые закупки</t>
  </si>
  <si>
    <t>01.10.2019-30.09.2021</t>
  </si>
  <si>
    <t>г. Грязи, Пионерская, 7; г. Елец, ул. Орджоникидзе 1, г. Елец,ул. Строитель 19а; г. Елец, ул. Строитель, 18; г. Липецк, ул. Ленина 15, г. Липецк, пл. Революции 10, г. Липецк, ул. Октябрьская 26, г. Липецк, ул. Интернациональная 5</t>
  </si>
  <si>
    <t>ООО "Газпром межрегионгаз Липецк"</t>
  </si>
  <si>
    <t>Поставка газа природного</t>
  </si>
  <si>
    <t>г. Данков, ул. Володарского д.34, п. Добринка, ул. Октябрьская д. 13, г. Чаплыгин, ул. Горького д. 9, г. Лебедянь, ул. Свердлова, 82, г. Липецк, ул. Неделина, д. 4а</t>
  </si>
  <si>
    <t>93</t>
  </si>
  <si>
    <t>94</t>
  </si>
  <si>
    <t>95</t>
  </si>
  <si>
    <t>2019, руб.</t>
  </si>
  <si>
    <t>2020, руб.</t>
  </si>
  <si>
    <t>2021, руб.</t>
  </si>
  <si>
    <t>ООО "Гамма-Сервис"</t>
  </si>
  <si>
    <t>с. Хлевное, ул. Ленинская, д.6</t>
  </si>
  <si>
    <t>г. Липецк, ул. Неделина, 4А; г. Липецк, ул. Ленина, 15а; пл. Революции, д. 10, ул. Октябрьская 26, Интернациональная 5</t>
  </si>
  <si>
    <t>01.11.2019-31.10.2021</t>
  </si>
  <si>
    <t>г. Усмань, ул. Терешковой, д.11</t>
  </si>
  <si>
    <t>г. Лебедянь, ул. Свердлова, 82</t>
  </si>
  <si>
    <t>Комплекс "Усманский", филиала "Южный" ОГУП "Липецкоблводоканал"</t>
  </si>
  <si>
    <t>Комплекс "Чаплыгинский", филиала "Восточный" ОГУП "Липецкоблводоканал"</t>
  </si>
  <si>
    <t>г. Чаплыгин, ул. Горького, д.9</t>
  </si>
  <si>
    <t>10161 от 23.10.2019</t>
  </si>
  <si>
    <t>Контракты\ГК Квадра 10161 от 23.10.2019.pdf</t>
  </si>
  <si>
    <t>Комплекс "Лебедянский", филиала "" ОГУП "Липецкоблводоканал"</t>
  </si>
  <si>
    <t>922</t>
  </si>
  <si>
    <t>остаток</t>
  </si>
  <si>
    <t>Столбец1</t>
  </si>
  <si>
    <t>доп.сог./ расторж</t>
  </si>
  <si>
    <t>150394 от 23.10.2019 г.</t>
  </si>
  <si>
    <t>Контракты\Договор ЛГЭК тепло от 23.10.2019.pdf</t>
  </si>
  <si>
    <t>251 от 31.10.2019</t>
  </si>
  <si>
    <t>Контракты\ГК Водоканал г. Чаплыгин 251 от 31.10.2019.pdf</t>
  </si>
  <si>
    <t>ОГУП "Елецводоканал"</t>
  </si>
  <si>
    <t>г. Елец, пос. Строитель 18, 19а</t>
  </si>
  <si>
    <t>консультан+</t>
  </si>
  <si>
    <t>73</t>
  </si>
  <si>
    <t>Исполнение</t>
  </si>
  <si>
    <t>на исп</t>
  </si>
  <si>
    <t>Столбец2</t>
  </si>
  <si>
    <t xml:space="preserve">обеспечение </t>
  </si>
  <si>
    <t>банк.гарантя</t>
  </si>
  <si>
    <t>Столбец12</t>
  </si>
  <si>
    <t>аванс</t>
  </si>
  <si>
    <t>-</t>
  </si>
  <si>
    <t>ав 30% 521.80   1085.08   940.67</t>
  </si>
  <si>
    <t>01.01-30.11.20</t>
  </si>
  <si>
    <t>Физ.охрана</t>
  </si>
  <si>
    <t>уборка</t>
  </si>
  <si>
    <t>бензин на 1кв 2020г</t>
  </si>
  <si>
    <t>пред. Пос. осмотр водителей</t>
  </si>
  <si>
    <t>0146100008019000046 от 12.12.19</t>
  </si>
  <si>
    <t>подписка на периодические печатные издания на 2020 год</t>
  </si>
  <si>
    <t>0146100008019000045 от 06.12.19</t>
  </si>
  <si>
    <t>0146100008019000041 от 19.11.19</t>
  </si>
  <si>
    <t>булат 48</t>
  </si>
  <si>
    <t>244 от 19.11.19</t>
  </si>
  <si>
    <t>10-1-2019 от 17.12.19</t>
  </si>
  <si>
    <t>29-5-30458 от 11.10.2019</t>
  </si>
  <si>
    <t>ГТ-51-19 от 27.11.2019</t>
  </si>
  <si>
    <t>доп.согл уменьш. суммы</t>
  </si>
  <si>
    <t>ав 30% 53806.11 229363.20 134006.40</t>
  </si>
  <si>
    <t xml:space="preserve">ав 30% 226612.79 1195906.50 1036452.00 </t>
  </si>
  <si>
    <t>ед. поставщик</t>
  </si>
  <si>
    <t>коммунальные услуги</t>
  </si>
  <si>
    <t>6 от 23.12.2019</t>
  </si>
  <si>
    <t>ООО Коммунсервис, Задонск</t>
  </si>
  <si>
    <t>АО Почта России</t>
  </si>
  <si>
    <t xml:space="preserve">ав 30% 22500.00 56160.00 34080.00 </t>
  </si>
  <si>
    <t>22080 от 19.11.2019</t>
  </si>
  <si>
    <t>Доп.согл., уменьшение суммы</t>
  </si>
  <si>
    <t>ав 70% 783027.89 5543793.50 4804620.80</t>
  </si>
  <si>
    <t>52 от 06.12.2019</t>
  </si>
  <si>
    <t>ав 30% 1540.98 9 319.59 7877.31</t>
  </si>
  <si>
    <t>Водоснабжение и водоотведение</t>
  </si>
  <si>
    <t>ООО "Водоканал"</t>
  </si>
  <si>
    <t>г. Грязи, ул. Пионерская, д. 7</t>
  </si>
  <si>
    <t>ав 50% 15604.20 2580.30 13188.30</t>
  </si>
  <si>
    <t>1 от 05.12.2019</t>
  </si>
  <si>
    <t>ав 30% 2505.60 15154.56 12810.24</t>
  </si>
  <si>
    <t xml:space="preserve">Оказание услуг связи </t>
  </si>
  <si>
    <t xml:space="preserve">01.12.2019-30.11.2020 </t>
  </si>
  <si>
    <t>27-2019 от 29.10.2019</t>
  </si>
  <si>
    <t>исп.</t>
  </si>
  <si>
    <t>01.12.2019-30.11.2020</t>
  </si>
  <si>
    <t>ав. 30% 57.04 919.97 816.86</t>
  </si>
  <si>
    <t>ав. 30% 4365.00 10878.00 6600.00</t>
  </si>
  <si>
    <t>на исп.</t>
  </si>
  <si>
    <t>28.12.2018-30.11.2020</t>
  </si>
  <si>
    <t>доп.согл, увел.суммы и срока</t>
  </si>
  <si>
    <t>4 от 25.12.2019 г.</t>
  </si>
  <si>
    <t>9261 от 27.12.2019 г.</t>
  </si>
  <si>
    <t>ОАО "ЛЭСК"</t>
  </si>
  <si>
    <t>01.09.2019-30.10.2021</t>
  </si>
  <si>
    <t>Поставка электрической энергии  (с. Волово)</t>
  </si>
  <si>
    <t xml:space="preserve">0146100008019000054 от </t>
  </si>
  <si>
    <t>01461000080190000210001 от 25.07.19</t>
  </si>
  <si>
    <t>кап ремонт</t>
  </si>
  <si>
    <t>243</t>
  </si>
  <si>
    <t>0146100008019000027 от  03.09.19 г.</t>
  </si>
  <si>
    <t>03.09.2019 - 31.12.2020</t>
  </si>
  <si>
    <t xml:space="preserve">Липецк, ул. Октябрьская, д. 26, </t>
  </si>
  <si>
    <t>0828100000719000810 от 10.10.19</t>
  </si>
  <si>
    <t>Фасад интернациональная</t>
  </si>
  <si>
    <t>ПРОСРОЧКА</t>
  </si>
  <si>
    <t>11.10.19-13.12.19</t>
  </si>
  <si>
    <t>932</t>
  </si>
  <si>
    <t>2022, руб.</t>
  </si>
  <si>
    <t>0146100008019000051 от  26.12.2019</t>
  </si>
  <si>
    <t>0146100008019000052 от  27.12.2019</t>
  </si>
  <si>
    <t>0146100008019000050 от 20.12.2019</t>
  </si>
  <si>
    <t>0146100008019000047 от 18.12.2019</t>
  </si>
  <si>
    <t>01.01-31.12.20</t>
  </si>
  <si>
    <t>26.12.19-31.03.2020</t>
  </si>
  <si>
    <t>70% 2688.00 8064.00 5376.00</t>
  </si>
  <si>
    <t>не заключен</t>
  </si>
  <si>
    <t>200</t>
  </si>
  <si>
    <t>ОГУП "Липецкводоканал"</t>
  </si>
  <si>
    <t>01.11.2019-30.10.2021</t>
  </si>
  <si>
    <t>01.12.2019-30.11.2021</t>
  </si>
  <si>
    <t>б/н от 12.09.2019</t>
  </si>
  <si>
    <t>ООО Бытсервис, Волово</t>
  </si>
  <si>
    <t>Возмещение за комм.услуги (газ)</t>
  </si>
  <si>
    <t>контракт не заключен</t>
  </si>
  <si>
    <t>ИП Болотнов Ю.А</t>
  </si>
  <si>
    <t>на оказание услуг по техническому обслуживанию КТС (охранной, охранно-пожарной сигнализации, оповещения о пожаре, видеонаблюдения, управления (контроля) доступом)</t>
  </si>
  <si>
    <t>ООО "РК-Строй 91"</t>
  </si>
  <si>
    <t>02.08.2019-15.12.2020</t>
  </si>
  <si>
    <t>на оказание услуг по заправке картриджей</t>
  </si>
  <si>
    <t>ООО  «Компания «Гром Картридж»</t>
  </si>
  <si>
    <t>ООО «Липецкий инженерно-технический центр»</t>
  </si>
  <si>
    <t>160846 от 27.01.2020</t>
  </si>
  <si>
    <t>31 от 24.01.2020</t>
  </si>
  <si>
    <t xml:space="preserve">Оказание услуг почтовой связи (МИФНС 3) </t>
  </si>
  <si>
    <t xml:space="preserve">Оказание услуг почтовой связи (МИФНС 4) </t>
  </si>
  <si>
    <t>32 от 24.01.2020</t>
  </si>
  <si>
    <t>30000.00</t>
  </si>
  <si>
    <t>24.01.2020-31.12.2020</t>
  </si>
  <si>
    <t>7 910 000.00</t>
  </si>
  <si>
    <t>487.27</t>
  </si>
  <si>
    <t>14937.00</t>
  </si>
  <si>
    <t>стелс секьюрити</t>
  </si>
  <si>
    <t>КТС со 2 уч</t>
  </si>
  <si>
    <t>10.02-30.11.2020</t>
  </si>
  <si>
    <t>бг 100 687.80</t>
  </si>
  <si>
    <t>бг</t>
  </si>
  <si>
    <t>Столбец3</t>
  </si>
  <si>
    <t>кол. П1</t>
  </si>
  <si>
    <t>АО "ЭкоПром-Липецк"</t>
  </si>
  <si>
    <t xml:space="preserve">0146100008020000005 от </t>
  </si>
  <si>
    <t>поставка коробов архивных</t>
  </si>
  <si>
    <t>0146100008020000001</t>
  </si>
  <si>
    <t>0146100008020000002</t>
  </si>
  <si>
    <t>0146100008020000003</t>
  </si>
  <si>
    <t>0146100008020000004</t>
  </si>
  <si>
    <t>0146100008020000006</t>
  </si>
  <si>
    <t>в теч 15 раб дней</t>
  </si>
  <si>
    <t>0146100008020000007</t>
  </si>
  <si>
    <t>0146100008020000008</t>
  </si>
  <si>
    <t>0146100008020000009</t>
  </si>
  <si>
    <t>0146100008020000010</t>
  </si>
  <si>
    <t>0146100008020000011</t>
  </si>
  <si>
    <t>0146100008020000012</t>
  </si>
  <si>
    <t>0146100008020000013</t>
  </si>
  <si>
    <t>0146100008020000014</t>
  </si>
  <si>
    <t>0146100008020000015</t>
  </si>
  <si>
    <t>Управление эксплуатацией и содеражанием, профессиональной уборке административных зданий и прилегающих территорий</t>
  </si>
  <si>
    <t>ИП Кочко И.И.</t>
  </si>
  <si>
    <t>21.02.-21.11.2020</t>
  </si>
  <si>
    <t>Поставка бензина</t>
  </si>
  <si>
    <t>Услуги по защите объектов информационной безопасности</t>
  </si>
  <si>
    <t>ООО "Региональные системы комплексной системы безопасности"</t>
  </si>
  <si>
    <t>20 рабочих дней</t>
  </si>
  <si>
    <t>7 рабочих дней</t>
  </si>
  <si>
    <t>Поставка дизельного топлива</t>
  </si>
  <si>
    <t>Услугипо аттестации объектов информатизации, обрабатывающих государственную тайну – выделенных помещений УФНС России по Липецкой области, по требованиям безопасности информации ФСТЭК России</t>
  </si>
  <si>
    <t>Услуги по изготовлению ТВ-программ</t>
  </si>
  <si>
    <t>Филиал ВГТРК "Липецк"</t>
  </si>
  <si>
    <t>Поставка почтовых конвертов</t>
  </si>
  <si>
    <t>Услуги по ремонту оргтехники</t>
  </si>
  <si>
    <t xml:space="preserve">Поставка автомобильного топлива </t>
  </si>
  <si>
    <t>Поставка бумаги</t>
  </si>
  <si>
    <t>0146100008020000016</t>
  </si>
  <si>
    <t>Оказание услуг страхования ОСАГО</t>
  </si>
  <si>
    <t>Поставка жалюзи</t>
  </si>
  <si>
    <t>Поставка МФУ</t>
  </si>
  <si>
    <t>Услуги по техническому обслуживанию автотранспорта</t>
  </si>
  <si>
    <t>0146100008020000017</t>
  </si>
  <si>
    <t>0146100008020000018</t>
  </si>
  <si>
    <t>0146100008020000019</t>
  </si>
  <si>
    <t>Поставка проектора и проекционого экрана</t>
  </si>
  <si>
    <t>Поставка офисной мебели</t>
  </si>
  <si>
    <t>Поставка запасных частей для оргтехники</t>
  </si>
  <si>
    <t>Поставка расходных материалов для оргтехники</t>
  </si>
  <si>
    <t>0146100008020000020</t>
  </si>
  <si>
    <t>ооо Гарант</t>
  </si>
  <si>
    <t>30.03.2020 - 15.12.2020</t>
  </si>
  <si>
    <t>5010 от 20.02.2020</t>
  </si>
  <si>
    <t>10538 от 19.02.2020</t>
  </si>
  <si>
    <t>Оказание услуг по обращению с ТКО</t>
  </si>
  <si>
    <t>01.01.2020-31.01.2021</t>
  </si>
  <si>
    <t>30 от 13.03.2020</t>
  </si>
  <si>
    <t>Приобретение медицинских товаров (маски медицинские и протововирусный препарат)</t>
  </si>
  <si>
    <t>ОГУП "Липецкфармация"</t>
  </si>
  <si>
    <t>13.03.2020-30.04.2020</t>
  </si>
  <si>
    <t>МЗ-20/043 от 31.03.2020</t>
  </si>
  <si>
    <t>Приобретение медицинских товаров (термометры)</t>
  </si>
  <si>
    <t>ИП Леонов О.В.</t>
  </si>
  <si>
    <t>31.03.2020-30.04.2020</t>
  </si>
  <si>
    <t>20/743/Ел/ТКО от 30.03.2020</t>
  </si>
  <si>
    <t>ООО "ТЭКО-Сервис"</t>
  </si>
  <si>
    <t>8 от 31.03.2020</t>
  </si>
  <si>
    <t>ООО "Чистый город" г.Грязи</t>
  </si>
  <si>
    <t>ООО "Чистый город" г.Усмань</t>
  </si>
  <si>
    <t>286 от 30.03.2020</t>
  </si>
  <si>
    <t>055-Р/О/2020 от 20.03.2020</t>
  </si>
  <si>
    <t>ООО "РМК"</t>
  </si>
  <si>
    <t>23-03 от 23.03.2020</t>
  </si>
  <si>
    <t>Приобретение медицинских товаров (бетасептин)</t>
  </si>
  <si>
    <t>23.03.2020-30.04.2020</t>
  </si>
  <si>
    <t>АО «Липецкмедтехника»</t>
  </si>
  <si>
    <t>Стрекачев</t>
  </si>
  <si>
    <t>канц товары</t>
  </si>
  <si>
    <t>0146100008020000021</t>
  </si>
  <si>
    <t>НЕ СОСТОЯЛСЯ</t>
  </si>
  <si>
    <t>4</t>
  </si>
  <si>
    <t>смп</t>
  </si>
  <si>
    <t>3103 от 31.03.2020</t>
  </si>
  <si>
    <t>Приобретение медицинских товаров (перчатки и халаты)</t>
  </si>
  <si>
    <t>04/20 от 02.04.2020</t>
  </si>
  <si>
    <t>02.04.2020-30.04.2020</t>
  </si>
  <si>
    <t>38-Лфа от 03.04.2020</t>
  </si>
  <si>
    <t>Приобретение медицинских товаров (маски медицинские)</t>
  </si>
  <si>
    <t>30/105 от 07.04.2020</t>
  </si>
  <si>
    <t>Приобретение медицинских товаров (средство дезинфекционное)</t>
  </si>
  <si>
    <t>Приобретение медицинских товаров (средства дезинфекционные)</t>
  </si>
  <si>
    <t>07.04.2020-31.05.2020</t>
  </si>
  <si>
    <t>03.04.2020-31.05.2020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</si>
  <si>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</si>
  <si>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</si>
  <si>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</si>
  <si>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</si>
  <si>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</si>
  <si>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Цена контракта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</si>
  <si>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</si>
  <si>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</si>
  <si>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</si>
  <si>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</si>
  <si>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</si>
  <si>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</si>
  <si>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</si>
  <si>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</si>
  <si>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</si>
  <si>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</si>
  <si>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</si>
  <si>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</si>
  <si>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</si>
  <si>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</si>
  <si>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</si>
  <si>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</si>
  <si>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</si>
  <si>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</si>
  <si>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74</t>
  </si>
  <si>
    <t>15</t>
  </si>
  <si>
    <t>0</t>
  </si>
  <si>
    <t xml:space="preserve">Статистическая информация об определении поставщиков (подрядчиков, исполнителей) для обеспечения государственных нужд  </t>
  </si>
  <si>
    <t>Управления Федеральной налоговой службы по Липецкой области и и подведомственных  территориальных налоговых органов</t>
  </si>
  <si>
    <t>за 3 месяца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</si>
</sst>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Times Roman"/>
      <family val="1"/>
    </font>
    <font>
      <sz val="11"/>
      <name val="Times Roman"/>
      <family val="1"/>
    </font>
    <font>
      <u/>
      <sz val="11"/>
      <name val="Times Roman"/>
      <family val="1"/>
    </font>
    <font>
      <u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Roma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Roman"/>
      <family val="1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u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52">
    <xf numFmtId="0" fontId="0" fillId="0" borderId="0" xfId="0"/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9" fontId="6" fillId="3" borderId="1" xfId="1" applyNumberFormat="1" applyFont="1" applyFill="1" applyBorder="1" applyAlignment="1">
      <alignment vertical="center" wrapText="1"/>
    </xf>
    <xf numFmtId="49" fontId="5" fillId="3" borderId="0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49" fontId="4" fillId="7" borderId="3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vertical="center"/>
    </xf>
    <xf numFmtId="49" fontId="5" fillId="7" borderId="1" xfId="0" applyNumberFormat="1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vertical="center" wrapText="1"/>
    </xf>
    <xf numFmtId="49" fontId="9" fillId="7" borderId="0" xfId="0" applyNumberFormat="1" applyFont="1" applyFill="1" applyAlignment="1">
      <alignment vertical="center" wrapText="1"/>
    </xf>
    <xf numFmtId="4" fontId="4" fillId="7" borderId="1" xfId="0" applyNumberFormat="1" applyFont="1" applyFill="1" applyBorder="1" applyAlignment="1">
      <alignment vertical="center" wrapText="1"/>
    </xf>
    <xf numFmtId="4" fontId="9" fillId="7" borderId="0" xfId="0" applyNumberFormat="1" applyFont="1" applyFill="1" applyAlignment="1">
      <alignment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12" fillId="5" borderId="0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49" fontId="3" fillId="2" borderId="1" xfId="1" applyNumberFormat="1" applyFill="1" applyBorder="1" applyAlignment="1">
      <alignment vertical="center" wrapText="1"/>
    </xf>
    <xf numFmtId="49" fontId="6" fillId="2" borderId="1" xfId="1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9" fontId="12" fillId="2" borderId="0" xfId="0" applyNumberFormat="1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2" fontId="4" fillId="5" borderId="1" xfId="0" applyNumberFormat="1" applyFont="1" applyFill="1" applyBorder="1" applyAlignment="1">
      <alignment vertical="center" wrapText="1"/>
    </xf>
    <xf numFmtId="4" fontId="4" fillId="5" borderId="3" xfId="0" applyNumberFormat="1" applyFont="1" applyFill="1" applyBorder="1" applyAlignment="1">
      <alignment horizontal="right" vertical="center" wrapText="1"/>
    </xf>
    <xf numFmtId="0" fontId="4" fillId="5" borderId="0" xfId="0" applyFont="1" applyFill="1" applyAlignment="1">
      <alignment vertical="center"/>
    </xf>
    <xf numFmtId="49" fontId="5" fillId="5" borderId="0" xfId="0" applyNumberFormat="1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8" fillId="5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vertical="center" wrapText="1"/>
    </xf>
    <xf numFmtId="49" fontId="9" fillId="5" borderId="0" xfId="0" applyNumberFormat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vertical="center" wrapText="1"/>
    </xf>
    <xf numFmtId="4" fontId="12" fillId="5" borderId="3" xfId="0" applyNumberFormat="1" applyFont="1" applyFill="1" applyBorder="1" applyAlignment="1">
      <alignment vertical="center" wrapText="1"/>
    </xf>
    <xf numFmtId="49" fontId="12" fillId="5" borderId="0" xfId="0" applyNumberFormat="1" applyFont="1" applyFill="1" applyBorder="1" applyAlignment="1">
      <alignment vertical="center" wrapText="1"/>
    </xf>
    <xf numFmtId="2" fontId="0" fillId="0" borderId="0" xfId="0" applyNumberForma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wrapText="1"/>
    </xf>
    <xf numFmtId="1" fontId="14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wrapText="1"/>
    </xf>
    <xf numFmtId="2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wrapText="1"/>
    </xf>
    <xf numFmtId="2" fontId="15" fillId="0" borderId="1" xfId="0" applyNumberFormat="1" applyFont="1" applyFill="1" applyBorder="1" applyAlignment="1">
      <alignment wrapText="1"/>
    </xf>
    <xf numFmtId="2" fontId="13" fillId="0" borderId="1" xfId="0" applyNumberFormat="1" applyFont="1" applyFill="1" applyBorder="1" applyAlignment="1">
      <alignment wrapText="1"/>
    </xf>
    <xf numFmtId="164" fontId="17" fillId="0" borderId="1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/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4" fillId="0" borderId="0" xfId="0" applyFont="1" applyFill="1" applyAlignment="1"/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2" formatCode="0.00"/>
      <fill>
        <patternFill patternType="none">
          <fgColor indexed="64"/>
          <bgColor rgb="FF92D05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center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center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center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general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Roman"/>
        <scheme val="none"/>
      </font>
      <numFmt numFmtId="30" formatCode="@"/>
      <alignment horizontal="center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Times Roman"/>
        <scheme val="none"/>
      </font>
      <numFmt numFmtId="30" formatCode="@"/>
      <alignment horizontal="general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9148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495300</xdr:colOff>
      <xdr:row>54</xdr:row>
      <xdr:rowOff>0</xdr:rowOff>
    </xdr:from>
    <xdr:ext cx="914400" cy="264560"/>
    <xdr:sp macro="" textlink="">
      <xdr:nvSpPr>
        <xdr:cNvPr id="2" name="TextBox 1"/>
        <xdr:cNvSpPr txBox="1"/>
      </xdr:nvSpPr>
      <xdr:spPr>
        <a:xfrm>
          <a:off x="26536650" y="256698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495300</xdr:colOff>
      <xdr:row>52</xdr:row>
      <xdr:rowOff>0</xdr:rowOff>
    </xdr:from>
    <xdr:ext cx="914400" cy="264560"/>
    <xdr:sp macro="" textlink="">
      <xdr:nvSpPr>
        <xdr:cNvPr id="3" name="TextBox 2"/>
        <xdr:cNvSpPr txBox="1"/>
      </xdr:nvSpPr>
      <xdr:spPr>
        <a:xfrm>
          <a:off x="26536650" y="256698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Таблица1" displayName="Таблица1" ref="A3:AA73" totalsRowShown="0" headerRowDxfId="55" dataDxfId="54">
  <autoFilter ref="A3:AA73"/>
  <tableColumns count="27">
    <tableColumn id="1" name="1" dataDxfId="53" totalsRowDxfId="52"/>
    <tableColumn id="2" name="2" dataDxfId="51" totalsRowDxfId="50"/>
    <tableColumn id="39" name="6" dataDxfId="49" totalsRowDxfId="48"/>
    <tableColumn id="3" name="3" dataDxfId="47" totalsRowDxfId="46"/>
    <tableColumn id="12" name="4" dataDxfId="45" totalsRowDxfId="44"/>
    <tableColumn id="27" name="5" dataDxfId="43" totalsRowDxfId="42"/>
    <tableColumn id="6" name="7" dataDxfId="41" totalsRowDxfId="40"/>
    <tableColumn id="24" name="72" dataDxfId="39" totalsRowDxfId="38"/>
    <tableColumn id="36" name="73" dataDxfId="37" totalsRowDxfId="36"/>
    <tableColumn id="4" name="74" dataDxfId="35" totalsRowDxfId="34"/>
    <tableColumn id="28" name="8" dataDxfId="33" totalsRowDxfId="32"/>
    <tableColumn id="7" name="9" dataDxfId="31" totalsRowDxfId="30"/>
    <tableColumn id="35" name="10" dataDxfId="29" totalsRowDxfId="28"/>
    <tableColumn id="33" name="95" dataDxfId="27" totalsRowDxfId="26"/>
    <tableColumn id="32" name="94" dataDxfId="25" totalsRowDxfId="24"/>
    <tableColumn id="31" name="93" dataDxfId="23" totalsRowDxfId="22"/>
    <tableColumn id="5" name="932" dataDxfId="21" totalsRowDxfId="20"/>
    <tableColumn id="30" name="92" dataDxfId="19" totalsRowDxfId="18"/>
    <tableColumn id="34" name="922" dataDxfId="17" totalsRowDxfId="16">
      <calculatedColumnFormula>Таблица1[[#This Row],[9]]-Таблица1[[#This Row],[92]]</calculatedColumnFormula>
    </tableColumn>
    <tableColumn id="29" name="Столбец1" dataDxfId="15" totalsRowDxfId="14"/>
    <tableColumn id="38" name="Столбец12" dataDxfId="13" totalsRowDxfId="12"/>
    <tableColumn id="37" name="Столбец2" dataDxfId="11" totalsRowDxfId="10"/>
    <tableColumn id="11" name="Столбец3" dataDxfId="9" totalsRowDxfId="8"/>
    <tableColumn id="26" name="11" dataDxfId="7" totalsRowDxfId="6"/>
    <tableColumn id="8" name="12" dataDxfId="5" totalsRowDxfId="4"/>
    <tableColumn id="9" name="13" dataDxfId="3" totalsRowDxfId="2"/>
    <tableColumn id="10" name="14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&#1088;&#1077;&#1077;&#1089;&#1090;&#1088;&#1099;/&#1050;&#1086;&#1085;&#1090;&#1088;&#1072;&#1082;&#1090;&#1099;/&#1043;&#1050;%20&#1042;&#1086;&#1076;&#1086;&#1082;&#1072;&#1085;&#1072;&#1083;%20&#1075;.%20&#1063;&#1072;&#1087;&#1083;&#1099;&#1075;&#1080;&#1085;%20251%20&#1086;&#1090;%2031.10.2019.pdf" TargetMode="External"/><Relationship Id="rId7" Type="http://schemas.openxmlformats.org/officeDocument/2006/relationships/table" Target="../tables/table1.xml"/><Relationship Id="rId2" Type="http://schemas.openxmlformats.org/officeDocument/2006/relationships/hyperlink" Target="&#1088;&#1077;&#1077;&#1089;&#1090;&#1088;&#1099;/&#1050;&#1086;&#1085;&#1090;&#1088;&#1072;&#1082;&#1090;&#1099;/&#1044;&#1086;&#1075;&#1086;&#1074;&#1086;&#1088;%20&#1051;&#1043;&#1069;&#1050;%20&#1090;&#1077;&#1087;&#1083;&#1086;%20&#1086;&#1090;%2023.10.2019.pdf" TargetMode="External"/><Relationship Id="rId1" Type="http://schemas.openxmlformats.org/officeDocument/2006/relationships/hyperlink" Target="&#1088;&#1077;&#1077;&#1089;&#1090;&#1088;&#1099;/&#1050;&#1086;&#1085;&#1090;&#1088;&#1072;&#1082;&#1090;&#1099;/&#1043;&#1050;%20&#1050;&#1074;&#1072;&#1076;&#1088;&#1072;%2010161%20&#1086;&#1090;%2023.10.2019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73"/>
  <sheetViews>
    <sheetView zoomScale="85" zoomScaleNormal="85" zoomScaleSheetLayoutView="115" workbookViewId="0">
      <pane xSplit="6" ySplit="3" topLeftCell="G53" activePane="bottomRight" state="frozen"/>
      <selection pane="topRight" activeCell="F1" sqref="F1"/>
      <selection pane="bottomLeft" activeCell="A4" sqref="A4"/>
      <selection pane="bottomRight" activeCell="K53" sqref="K53:K60"/>
    </sheetView>
  </sheetViews>
  <sheetFormatPr defaultColWidth="9.109375" defaultRowHeight="13.8"/>
  <cols>
    <col min="1" max="1" width="5" style="4" customWidth="1"/>
    <col min="2" max="2" width="24.88671875" style="1" customWidth="1"/>
    <col min="3" max="3" width="33.33203125" style="1" customWidth="1"/>
    <col min="4" max="4" width="24" style="1" customWidth="1"/>
    <col min="5" max="5" width="6.88671875" style="1" customWidth="1"/>
    <col min="6" max="6" width="13.6640625" style="4" customWidth="1"/>
    <col min="7" max="7" width="16.44140625" style="1" customWidth="1"/>
    <col min="8" max="8" width="8.109375" style="4" customWidth="1"/>
    <col min="9" max="9" width="9.6640625" style="4" customWidth="1"/>
    <col min="10" max="10" width="6.88671875" style="82" customWidth="1"/>
    <col min="11" max="11" width="14" style="3" customWidth="1"/>
    <col min="12" max="12" width="13.6640625" style="3" customWidth="1"/>
    <col min="13" max="13" width="13.88671875" style="3" customWidth="1"/>
    <col min="14" max="15" width="13.33203125" style="3" customWidth="1"/>
    <col min="16" max="23" width="14.5546875" style="3" customWidth="1"/>
    <col min="24" max="24" width="31.88671875" style="1" customWidth="1"/>
    <col min="25" max="25" width="26.5546875" style="1" customWidth="1"/>
    <col min="26" max="26" width="14.33203125" style="1" customWidth="1"/>
    <col min="27" max="27" width="19" style="1" customWidth="1"/>
    <col min="28" max="16384" width="9.109375" style="2"/>
  </cols>
  <sheetData>
    <row r="1" spans="1:27" ht="43.5" customHeight="1">
      <c r="A1" s="124" t="s">
        <v>0</v>
      </c>
      <c r="B1" s="124" t="s">
        <v>2</v>
      </c>
      <c r="C1" s="120" t="s">
        <v>4</v>
      </c>
      <c r="D1" s="120" t="s">
        <v>1</v>
      </c>
      <c r="E1" s="73" t="s">
        <v>281</v>
      </c>
      <c r="F1" s="120" t="s">
        <v>32</v>
      </c>
      <c r="G1" s="120" t="s">
        <v>5</v>
      </c>
      <c r="H1" s="120" t="s">
        <v>49</v>
      </c>
      <c r="I1" s="120" t="s">
        <v>92</v>
      </c>
      <c r="J1" s="80"/>
      <c r="K1" s="122" t="s">
        <v>36</v>
      </c>
      <c r="L1" s="122" t="s">
        <v>6</v>
      </c>
      <c r="M1" s="122" t="s">
        <v>37</v>
      </c>
      <c r="N1" s="122" t="s">
        <v>65</v>
      </c>
      <c r="O1" s="122" t="s">
        <v>66</v>
      </c>
      <c r="P1" s="122" t="s">
        <v>67</v>
      </c>
      <c r="Q1" s="122" t="s">
        <v>162</v>
      </c>
      <c r="R1" s="122" t="s">
        <v>53</v>
      </c>
      <c r="S1" s="122" t="s">
        <v>81</v>
      </c>
      <c r="T1" s="122" t="s">
        <v>83</v>
      </c>
      <c r="U1" s="10" t="s">
        <v>98</v>
      </c>
      <c r="V1" s="10" t="s">
        <v>95</v>
      </c>
      <c r="W1" s="35" t="s">
        <v>202</v>
      </c>
      <c r="X1" s="120" t="s">
        <v>28</v>
      </c>
      <c r="Y1" s="120" t="s">
        <v>7</v>
      </c>
      <c r="Z1" s="120" t="s">
        <v>8</v>
      </c>
      <c r="AA1" s="120" t="s">
        <v>12</v>
      </c>
    </row>
    <row r="2" spans="1:27">
      <c r="A2" s="124"/>
      <c r="B2" s="124"/>
      <c r="C2" s="121"/>
      <c r="D2" s="121"/>
      <c r="E2" s="70"/>
      <c r="F2" s="121"/>
      <c r="G2" s="121"/>
      <c r="H2" s="121"/>
      <c r="I2" s="121"/>
      <c r="J2" s="81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1"/>
      <c r="V2" s="11" t="s">
        <v>96</v>
      </c>
      <c r="W2" s="36"/>
      <c r="X2" s="121"/>
      <c r="Y2" s="121"/>
      <c r="Z2" s="121"/>
      <c r="AA2" s="121"/>
    </row>
    <row r="3" spans="1:27">
      <c r="A3" s="4" t="s">
        <v>3</v>
      </c>
      <c r="B3" s="1" t="s">
        <v>9</v>
      </c>
      <c r="C3" s="1" t="s">
        <v>13</v>
      </c>
      <c r="D3" s="1" t="s">
        <v>10</v>
      </c>
      <c r="E3" s="1" t="s">
        <v>280</v>
      </c>
      <c r="F3" s="4" t="s">
        <v>11</v>
      </c>
      <c r="G3" s="1" t="s">
        <v>14</v>
      </c>
      <c r="H3" s="4" t="s">
        <v>48</v>
      </c>
      <c r="I3" s="4" t="s">
        <v>91</v>
      </c>
      <c r="J3" s="82" t="s">
        <v>317</v>
      </c>
      <c r="K3" s="3" t="s">
        <v>15</v>
      </c>
      <c r="L3" s="3" t="s">
        <v>16</v>
      </c>
      <c r="M3" s="3" t="s">
        <v>17</v>
      </c>
      <c r="N3" s="3" t="s">
        <v>64</v>
      </c>
      <c r="O3" s="3" t="s">
        <v>63</v>
      </c>
      <c r="P3" s="3" t="s">
        <v>62</v>
      </c>
      <c r="Q3" s="3" t="s">
        <v>161</v>
      </c>
      <c r="R3" s="3" t="s">
        <v>52</v>
      </c>
      <c r="S3" s="3" t="s">
        <v>80</v>
      </c>
      <c r="T3" s="3" t="s">
        <v>82</v>
      </c>
      <c r="U3" s="3" t="s">
        <v>97</v>
      </c>
      <c r="V3" s="3" t="s">
        <v>94</v>
      </c>
      <c r="W3" s="3" t="s">
        <v>201</v>
      </c>
      <c r="X3" s="1" t="s">
        <v>18</v>
      </c>
      <c r="Y3" s="1" t="s">
        <v>19</v>
      </c>
      <c r="Z3" s="1" t="s">
        <v>20</v>
      </c>
      <c r="AA3" s="1" t="s">
        <v>21</v>
      </c>
    </row>
    <row r="4" spans="1:27" s="13" customFormat="1" ht="55.2">
      <c r="A4" s="8"/>
      <c r="B4" s="6" t="s">
        <v>46</v>
      </c>
      <c r="C4" s="28" t="s">
        <v>41</v>
      </c>
      <c r="D4" s="6" t="s">
        <v>55</v>
      </c>
      <c r="E4" s="6"/>
      <c r="F4" s="8" t="s">
        <v>33</v>
      </c>
      <c r="G4" s="6" t="s">
        <v>47</v>
      </c>
      <c r="H4" s="8" t="s">
        <v>50</v>
      </c>
      <c r="I4" s="8" t="s">
        <v>93</v>
      </c>
      <c r="J4" s="85"/>
      <c r="K4" s="31">
        <v>8491.81</v>
      </c>
      <c r="L4" s="24">
        <f>Таблица1[[#This Row],[95]]+Таблица1[[#This Row],[94]]+Таблица1[[#This Row],[93]]</f>
        <v>8491.8100000000013</v>
      </c>
      <c r="M4" s="24"/>
      <c r="N4" s="24">
        <v>1739.34</v>
      </c>
      <c r="O4" s="24">
        <v>3616.92</v>
      </c>
      <c r="P4" s="24">
        <v>3135.55</v>
      </c>
      <c r="Q4" s="24"/>
      <c r="R4" s="24">
        <v>1117.92</v>
      </c>
      <c r="S4" s="23" t="e">
        <f>#REF!+Таблица1[[#This Row],[95]]+Таблица1[[#This Row],[94]]+Таблица1[[#This Row],[93]]-Таблица1[[#This Row],[92]]</f>
        <v>#REF!</v>
      </c>
      <c r="T4" s="24"/>
      <c r="U4" s="9" t="s">
        <v>100</v>
      </c>
      <c r="V4" s="24"/>
      <c r="W4" s="24"/>
      <c r="X4" s="28" t="s">
        <v>42</v>
      </c>
      <c r="Y4" s="28" t="s">
        <v>54</v>
      </c>
      <c r="Z4" s="6"/>
      <c r="AA4" s="6" t="s">
        <v>39</v>
      </c>
    </row>
    <row r="5" spans="1:27" s="13" customFormat="1" ht="81" customHeight="1">
      <c r="A5" s="86"/>
      <c r="B5" s="28" t="s">
        <v>77</v>
      </c>
      <c r="C5" s="28" t="s">
        <v>25</v>
      </c>
      <c r="D5" s="28" t="s">
        <v>24</v>
      </c>
      <c r="E5" s="28"/>
      <c r="F5" s="8" t="s">
        <v>33</v>
      </c>
      <c r="G5" s="28" t="s">
        <v>57</v>
      </c>
      <c r="H5" s="27" t="s">
        <v>50</v>
      </c>
      <c r="I5" s="8" t="s">
        <v>93</v>
      </c>
      <c r="J5" s="85"/>
      <c r="K5" s="31">
        <v>8401195</v>
      </c>
      <c r="L5" s="24">
        <f>Таблица1[[#This Row],[95]]+Таблица1[[#This Row],[94]]+Таблица1[[#This Row],[93]]</f>
        <v>8196570.9800000004</v>
      </c>
      <c r="M5" s="24"/>
      <c r="N5" s="24">
        <v>755375.98</v>
      </c>
      <c r="O5" s="24">
        <v>3986355</v>
      </c>
      <c r="P5" s="24">
        <v>3454840</v>
      </c>
      <c r="Q5" s="24"/>
      <c r="R5" s="24">
        <v>755375.98</v>
      </c>
      <c r="S5" s="23" t="e">
        <f>#REF!+Таблица1[[#This Row],[95]]+Таблица1[[#This Row],[94]]+Таблица1[[#This Row],[93]]-Таблица1[[#This Row],[92]]</f>
        <v>#REF!</v>
      </c>
      <c r="T5" s="24"/>
      <c r="U5" s="9" t="s">
        <v>117</v>
      </c>
      <c r="V5" s="24"/>
      <c r="W5" s="24"/>
      <c r="X5" s="28" t="s">
        <v>58</v>
      </c>
      <c r="Y5" s="87" t="s">
        <v>78</v>
      </c>
      <c r="Z5" s="6"/>
      <c r="AA5" s="6" t="s">
        <v>39</v>
      </c>
    </row>
    <row r="6" spans="1:27" s="13" customFormat="1" ht="69">
      <c r="A6" s="8"/>
      <c r="B6" s="6" t="s">
        <v>113</v>
      </c>
      <c r="C6" s="28" t="s">
        <v>60</v>
      </c>
      <c r="D6" s="28" t="s">
        <v>59</v>
      </c>
      <c r="E6" s="28"/>
      <c r="F6" s="8" t="s">
        <v>33</v>
      </c>
      <c r="G6" s="28" t="s">
        <v>57</v>
      </c>
      <c r="H6" s="27" t="s">
        <v>50</v>
      </c>
      <c r="I6" s="8" t="s">
        <v>93</v>
      </c>
      <c r="J6" s="85"/>
      <c r="K6" s="31">
        <v>1546952</v>
      </c>
      <c r="L6" s="24">
        <f>Таблица1[[#This Row],[95]]+Таблица1[[#This Row],[94]]+Таблица1[[#This Row],[93]]</f>
        <v>1390585.7</v>
      </c>
      <c r="M6" s="24"/>
      <c r="N6" s="24">
        <v>179353.7</v>
      </c>
      <c r="O6" s="24">
        <f>434280+330264</f>
        <v>764544</v>
      </c>
      <c r="P6" s="24">
        <v>446688</v>
      </c>
      <c r="Q6" s="24"/>
      <c r="R6" s="24">
        <v>22268.25</v>
      </c>
      <c r="S6" s="23" t="e">
        <f>#REF!+Таблица1[[#This Row],[95]]+Таблица1[[#This Row],[94]]+Таблица1[[#This Row],[93]]-Таблица1[[#This Row],[92]]</f>
        <v>#REF!</v>
      </c>
      <c r="T6" s="9" t="s">
        <v>115</v>
      </c>
      <c r="U6" s="9" t="s">
        <v>116</v>
      </c>
      <c r="V6" s="24"/>
      <c r="W6" s="24"/>
      <c r="X6" s="28" t="s">
        <v>61</v>
      </c>
      <c r="Y6" s="87"/>
      <c r="Z6" s="6"/>
      <c r="AA6" s="6" t="s">
        <v>39</v>
      </c>
    </row>
    <row r="7" spans="1:27" s="13" customFormat="1" ht="55.2">
      <c r="A7" s="8"/>
      <c r="B7" s="6" t="s">
        <v>114</v>
      </c>
      <c r="C7" s="28" t="s">
        <v>25</v>
      </c>
      <c r="D7" s="28" t="s">
        <v>68</v>
      </c>
      <c r="E7" s="28"/>
      <c r="F7" s="8" t="s">
        <v>33</v>
      </c>
      <c r="G7" s="28" t="s">
        <v>57</v>
      </c>
      <c r="H7" s="27" t="s">
        <v>50</v>
      </c>
      <c r="I7" s="8" t="s">
        <v>93</v>
      </c>
      <c r="J7" s="85"/>
      <c r="K7" s="31">
        <v>72810</v>
      </c>
      <c r="L7" s="24">
        <f>Таблица1[[#This Row],[95]]+Таблица1[[#This Row],[94]]+Таблица1[[#This Row],[93]]</f>
        <v>72810</v>
      </c>
      <c r="M7" s="24"/>
      <c r="N7" s="24">
        <v>14550</v>
      </c>
      <c r="O7" s="24">
        <v>36260</v>
      </c>
      <c r="P7" s="24">
        <v>22000</v>
      </c>
      <c r="Q7" s="24"/>
      <c r="R7" s="24"/>
      <c r="S7" s="23" t="e">
        <f>#REF!+Таблица1[[#This Row],[95]]+Таблица1[[#This Row],[94]]+Таблица1[[#This Row],[93]]-Таблица1[[#This Row],[92]]</f>
        <v>#REF!</v>
      </c>
      <c r="T7" s="24"/>
      <c r="U7" s="24" t="s">
        <v>141</v>
      </c>
      <c r="V7" s="24"/>
      <c r="W7" s="24"/>
      <c r="X7" s="28" t="s">
        <v>69</v>
      </c>
      <c r="Y7" s="28"/>
      <c r="Z7" s="6"/>
      <c r="AA7" s="6" t="s">
        <v>39</v>
      </c>
    </row>
    <row r="8" spans="1:27" s="105" customFormat="1" ht="55.2">
      <c r="A8" s="75"/>
      <c r="B8" s="101" t="s">
        <v>186</v>
      </c>
      <c r="C8" s="102" t="s">
        <v>41</v>
      </c>
      <c r="D8" s="101" t="s">
        <v>26</v>
      </c>
      <c r="E8" s="101"/>
      <c r="F8" s="76" t="s">
        <v>33</v>
      </c>
      <c r="G8" s="102" t="s">
        <v>71</v>
      </c>
      <c r="H8" s="78" t="s">
        <v>50</v>
      </c>
      <c r="I8" s="76" t="s">
        <v>170</v>
      </c>
      <c r="J8" s="83"/>
      <c r="K8" s="103">
        <v>547053.06999999995</v>
      </c>
      <c r="L8" s="26">
        <f>Таблица1[[#This Row],[95]]+Таблица1[[#This Row],[94]]+Таблица1[[#This Row],[93]]</f>
        <v>547053.06999999995</v>
      </c>
      <c r="M8" s="25"/>
      <c r="N8" s="26">
        <v>0</v>
      </c>
      <c r="O8" s="26">
        <v>317044.84999999998</v>
      </c>
      <c r="P8" s="26">
        <v>230008.22</v>
      </c>
      <c r="Q8" s="26"/>
      <c r="R8" s="26"/>
      <c r="S8" s="104" t="e">
        <f>#REF!+Таблица1[[#This Row],[95]]+Таблица1[[#This Row],[94]]+Таблица1[[#This Row],[93]]-Таблица1[[#This Row],[92]]</f>
        <v>#REF!</v>
      </c>
      <c r="T8" s="25"/>
      <c r="U8" s="25"/>
      <c r="V8" s="25"/>
      <c r="W8" s="25"/>
      <c r="X8" s="101" t="s">
        <v>70</v>
      </c>
      <c r="Y8" s="101"/>
      <c r="Z8" s="101"/>
      <c r="AA8" s="101" t="s">
        <v>39</v>
      </c>
    </row>
    <row r="9" spans="1:27" s="13" customFormat="1" ht="55.2">
      <c r="A9" s="8"/>
      <c r="B9" s="6" t="s">
        <v>84</v>
      </c>
      <c r="C9" s="28" t="s">
        <v>25</v>
      </c>
      <c r="D9" s="6" t="s">
        <v>26</v>
      </c>
      <c r="E9" s="6"/>
      <c r="F9" s="8" t="s">
        <v>33</v>
      </c>
      <c r="G9" s="28" t="s">
        <v>57</v>
      </c>
      <c r="H9" s="27" t="s">
        <v>50</v>
      </c>
      <c r="I9" s="8" t="s">
        <v>93</v>
      </c>
      <c r="J9" s="85"/>
      <c r="K9" s="88">
        <v>375800</v>
      </c>
      <c r="L9" s="9">
        <f>Таблица1[[#This Row],[95]]+Таблица1[[#This Row],[94]]+Таблица1[[#This Row],[93]]</f>
        <v>375800</v>
      </c>
      <c r="M9" s="24"/>
      <c r="N9" s="9">
        <v>75000</v>
      </c>
      <c r="O9" s="9">
        <v>187200</v>
      </c>
      <c r="P9" s="9">
        <v>113600</v>
      </c>
      <c r="Q9" s="9"/>
      <c r="R9" s="9"/>
      <c r="S9" s="23" t="e">
        <f>#REF!+Таблица1[[#This Row],[95]]+Таблица1[[#This Row],[94]]+Таблица1[[#This Row],[93]]-Таблица1[[#This Row],[92]]</f>
        <v>#REF!</v>
      </c>
      <c r="T9" s="9"/>
      <c r="U9" s="9" t="s">
        <v>123</v>
      </c>
      <c r="V9" s="9"/>
      <c r="W9" s="9"/>
      <c r="X9" s="6" t="s">
        <v>72</v>
      </c>
      <c r="Y9" s="89" t="s">
        <v>85</v>
      </c>
      <c r="Z9" s="6"/>
      <c r="AA9" s="6" t="s">
        <v>39</v>
      </c>
    </row>
    <row r="10" spans="1:27" s="13" customFormat="1" ht="55.2">
      <c r="A10" s="8"/>
      <c r="B10" s="6" t="s">
        <v>124</v>
      </c>
      <c r="C10" s="28" t="s">
        <v>23</v>
      </c>
      <c r="D10" s="6" t="s">
        <v>22</v>
      </c>
      <c r="E10" s="6"/>
      <c r="F10" s="8" t="s">
        <v>33</v>
      </c>
      <c r="G10" s="28" t="s">
        <v>71</v>
      </c>
      <c r="H10" s="27" t="s">
        <v>50</v>
      </c>
      <c r="I10" s="8" t="s">
        <v>93</v>
      </c>
      <c r="J10" s="85"/>
      <c r="K10" s="88">
        <v>15902060.27</v>
      </c>
      <c r="L10" s="9">
        <v>15902060.27</v>
      </c>
      <c r="M10" s="24"/>
      <c r="N10" s="9">
        <v>1118611.27</v>
      </c>
      <c r="O10" s="9">
        <v>7919705</v>
      </c>
      <c r="P10" s="9">
        <v>6863744</v>
      </c>
      <c r="Q10" s="9"/>
      <c r="R10" s="9"/>
      <c r="S10" s="23" t="e">
        <f>#REF!+Таблица1[[#This Row],[95]]+Таблица1[[#This Row],[94]]+Таблица1[[#This Row],[93]]-Таблица1[[#This Row],[92]]</f>
        <v>#REF!</v>
      </c>
      <c r="T10" s="9" t="s">
        <v>125</v>
      </c>
      <c r="U10" s="9" t="s">
        <v>126</v>
      </c>
      <c r="V10" s="9"/>
      <c r="W10" s="9"/>
      <c r="X10" s="6" t="s">
        <v>70</v>
      </c>
      <c r="Y10" s="6"/>
      <c r="Z10" s="6"/>
      <c r="AA10" s="6" t="s">
        <v>39</v>
      </c>
    </row>
    <row r="11" spans="1:27" s="13" customFormat="1" ht="41.4">
      <c r="A11" s="8"/>
      <c r="B11" s="6" t="s">
        <v>112</v>
      </c>
      <c r="C11" s="6" t="s">
        <v>41</v>
      </c>
      <c r="D11" s="6" t="s">
        <v>74</v>
      </c>
      <c r="E11" s="6"/>
      <c r="F11" s="8" t="s">
        <v>118</v>
      </c>
      <c r="G11" s="6" t="s">
        <v>71</v>
      </c>
      <c r="H11" s="8" t="s">
        <v>50</v>
      </c>
      <c r="I11" s="8" t="s">
        <v>93</v>
      </c>
      <c r="J11" s="85"/>
      <c r="K11" s="88">
        <v>5979.58</v>
      </c>
      <c r="L11" s="9">
        <f>Таблица1[[#This Row],[95]]+Таблица1[[#This Row],[94]]+Таблица1[[#This Row],[93]]</f>
        <v>5979.58</v>
      </c>
      <c r="M11" s="24"/>
      <c r="N11" s="9">
        <v>190.14</v>
      </c>
      <c r="O11" s="9">
        <v>3066.56</v>
      </c>
      <c r="P11" s="9">
        <v>2722.88</v>
      </c>
      <c r="Q11" s="9"/>
      <c r="R11" s="9">
        <v>190.14</v>
      </c>
      <c r="S11" s="23" t="e">
        <f>#REF!+Таблица1[[#This Row],[95]]+Таблица1[[#This Row],[94]]+Таблица1[[#This Row],[93]]-Таблица1[[#This Row],[92]]</f>
        <v>#REF!</v>
      </c>
      <c r="T11" s="9"/>
      <c r="U11" s="9" t="s">
        <v>140</v>
      </c>
      <c r="V11" s="9"/>
      <c r="W11" s="9"/>
      <c r="X11" s="6" t="s">
        <v>72</v>
      </c>
      <c r="Y11" s="6"/>
      <c r="Z11" s="6"/>
      <c r="AA11" s="6" t="s">
        <v>39</v>
      </c>
    </row>
    <row r="12" spans="1:27" s="13" customFormat="1" ht="69">
      <c r="A12" s="8"/>
      <c r="B12" s="6" t="s">
        <v>86</v>
      </c>
      <c r="C12" s="6" t="s">
        <v>41</v>
      </c>
      <c r="D12" s="6" t="s">
        <v>75</v>
      </c>
      <c r="E12" s="6"/>
      <c r="F12" s="8" t="s">
        <v>56</v>
      </c>
      <c r="G12" s="6" t="s">
        <v>71</v>
      </c>
      <c r="H12" s="8" t="s">
        <v>50</v>
      </c>
      <c r="I12" s="8" t="s">
        <v>93</v>
      </c>
      <c r="J12" s="85"/>
      <c r="K12" s="88">
        <v>2425.92</v>
      </c>
      <c r="L12" s="24">
        <f>Таблица1[[#This Row],[95]]+Таблица1[[#This Row],[94]]+Таблица1[[#This Row],[93]]</f>
        <v>2425.92</v>
      </c>
      <c r="M12" s="24"/>
      <c r="N12" s="24">
        <v>199.5</v>
      </c>
      <c r="O12" s="24">
        <f>598.5+608.04</f>
        <v>1206.54</v>
      </c>
      <c r="P12" s="9">
        <f>608.04+411.84</f>
        <v>1019.8799999999999</v>
      </c>
      <c r="Q12" s="9"/>
      <c r="R12" s="9"/>
      <c r="S12" s="23" t="e">
        <f>#REF!+Таблица1[[#This Row],[95]]+Таблица1[[#This Row],[94]]+Таблица1[[#This Row],[93]]-Таблица1[[#This Row],[92]]</f>
        <v>#REF!</v>
      </c>
      <c r="T12" s="9"/>
      <c r="U12" s="9"/>
      <c r="V12" s="9"/>
      <c r="W12" s="9"/>
      <c r="X12" s="6" t="s">
        <v>76</v>
      </c>
      <c r="Y12" s="89" t="s">
        <v>87</v>
      </c>
      <c r="Z12" s="6"/>
      <c r="AA12" s="6" t="s">
        <v>39</v>
      </c>
    </row>
    <row r="13" spans="1:27" s="13" customFormat="1" ht="27.6">
      <c r="A13" s="86"/>
      <c r="B13" s="6" t="s">
        <v>120</v>
      </c>
      <c r="C13" s="6" t="s">
        <v>119</v>
      </c>
      <c r="D13" s="6" t="s">
        <v>121</v>
      </c>
      <c r="E13" s="6"/>
      <c r="F13" s="8" t="s">
        <v>56</v>
      </c>
      <c r="G13" s="6" t="s">
        <v>139</v>
      </c>
      <c r="H13" s="8" t="s">
        <v>50</v>
      </c>
      <c r="I13" s="8" t="s">
        <v>138</v>
      </c>
      <c r="J13" s="85"/>
      <c r="K13" s="88">
        <v>51585.68</v>
      </c>
      <c r="L13" s="9">
        <v>51585.68</v>
      </c>
      <c r="M13" s="24"/>
      <c r="N13" s="9"/>
      <c r="O13" s="9">
        <v>51585.68</v>
      </c>
      <c r="P13" s="9"/>
      <c r="Q13" s="9"/>
      <c r="R13" s="9"/>
      <c r="S13" s="23" t="e">
        <f>#REF!+Таблица1[[#This Row],[95]]+Таблица1[[#This Row],[94]]+Таблица1[[#This Row],[93]]-Таблица1[[#This Row],[92]]</f>
        <v>#REF!</v>
      </c>
      <c r="T13" s="9"/>
      <c r="U13" s="9"/>
      <c r="V13" s="9"/>
      <c r="W13" s="9"/>
      <c r="X13" s="6"/>
      <c r="Y13" s="90"/>
      <c r="Z13" s="6"/>
      <c r="AA13" s="6"/>
    </row>
    <row r="14" spans="1:27" s="13" customFormat="1" ht="41.4">
      <c r="A14" s="86"/>
      <c r="B14" s="6" t="s">
        <v>127</v>
      </c>
      <c r="C14" s="6" t="s">
        <v>41</v>
      </c>
      <c r="D14" s="6" t="s">
        <v>79</v>
      </c>
      <c r="E14" s="6"/>
      <c r="F14" s="8" t="s">
        <v>33</v>
      </c>
      <c r="G14" s="6" t="s">
        <v>71</v>
      </c>
      <c r="H14" s="8" t="s">
        <v>50</v>
      </c>
      <c r="I14" s="8" t="s">
        <v>93</v>
      </c>
      <c r="J14" s="85"/>
      <c r="K14" s="9">
        <v>62459.6</v>
      </c>
      <c r="L14" s="9">
        <v>62459.6</v>
      </c>
      <c r="M14" s="24"/>
      <c r="N14" s="9">
        <v>5136.6000000000004</v>
      </c>
      <c r="O14" s="9">
        <v>31065.3</v>
      </c>
      <c r="P14" s="9">
        <v>26257.7</v>
      </c>
      <c r="Q14" s="9"/>
      <c r="R14" s="9"/>
      <c r="S14" s="23" t="e">
        <f>#REF!+Таблица1[[#This Row],[95]]+Таблица1[[#This Row],[94]]+Таблица1[[#This Row],[93]]-Таблица1[[#This Row],[92]]</f>
        <v>#REF!</v>
      </c>
      <c r="T14" s="9"/>
      <c r="U14" s="9" t="s">
        <v>128</v>
      </c>
      <c r="V14" s="9"/>
      <c r="W14" s="9"/>
      <c r="X14" s="6" t="s">
        <v>73</v>
      </c>
      <c r="Y14" s="6"/>
      <c r="Z14" s="6"/>
      <c r="AA14" s="6" t="s">
        <v>39</v>
      </c>
    </row>
    <row r="15" spans="1:27" s="13" customFormat="1" ht="41.4">
      <c r="A15" s="8"/>
      <c r="B15" s="6" t="s">
        <v>111</v>
      </c>
      <c r="C15" s="6" t="s">
        <v>41</v>
      </c>
      <c r="D15" s="6" t="s">
        <v>88</v>
      </c>
      <c r="E15" s="6"/>
      <c r="F15" s="8" t="s">
        <v>33</v>
      </c>
      <c r="G15" s="6" t="s">
        <v>71</v>
      </c>
      <c r="H15" s="8" t="s">
        <v>50</v>
      </c>
      <c r="I15" s="8" t="s">
        <v>93</v>
      </c>
      <c r="J15" s="85"/>
      <c r="K15" s="9">
        <v>101568</v>
      </c>
      <c r="L15" s="9">
        <v>101568</v>
      </c>
      <c r="M15" s="24"/>
      <c r="N15" s="9">
        <v>8352</v>
      </c>
      <c r="O15" s="9">
        <v>50515.199999999997</v>
      </c>
      <c r="P15" s="9">
        <v>42700.800000000003</v>
      </c>
      <c r="Q15" s="9"/>
      <c r="R15" s="9"/>
      <c r="S15" s="23" t="e">
        <f>#REF!+Таблица1[[#This Row],[95]]+Таблица1[[#This Row],[94]]+Таблица1[[#This Row],[93]]-Таблица1[[#This Row],[92]]</f>
        <v>#REF!</v>
      </c>
      <c r="T15" s="9"/>
      <c r="U15" s="9" t="s">
        <v>134</v>
      </c>
      <c r="V15" s="9"/>
      <c r="W15" s="9"/>
      <c r="X15" s="6" t="s">
        <v>89</v>
      </c>
      <c r="Y15" s="6"/>
      <c r="Z15" s="6"/>
      <c r="AA15" s="6"/>
    </row>
    <row r="16" spans="1:27" s="13" customFormat="1" ht="45.75" customHeight="1">
      <c r="A16" s="8"/>
      <c r="B16" s="6" t="s">
        <v>133</v>
      </c>
      <c r="C16" s="6" t="s">
        <v>129</v>
      </c>
      <c r="D16" s="6" t="s">
        <v>130</v>
      </c>
      <c r="E16" s="6"/>
      <c r="F16" s="8" t="s">
        <v>33</v>
      </c>
      <c r="G16" s="6" t="s">
        <v>71</v>
      </c>
      <c r="H16" s="8" t="s">
        <v>50</v>
      </c>
      <c r="I16" s="8" t="s">
        <v>93</v>
      </c>
      <c r="J16" s="85"/>
      <c r="K16" s="9">
        <v>62745.599999999999</v>
      </c>
      <c r="L16" s="9">
        <v>62745.599999999999</v>
      </c>
      <c r="M16" s="24"/>
      <c r="N16" s="9">
        <v>5160.6000000000004</v>
      </c>
      <c r="O16" s="9">
        <v>31208.400000000001</v>
      </c>
      <c r="P16" s="9">
        <v>26376.6</v>
      </c>
      <c r="Q16" s="9"/>
      <c r="R16" s="9"/>
      <c r="S16" s="23" t="e">
        <f>#REF!+Таблица1[[#This Row],[95]]+Таблица1[[#This Row],[94]]+Таблица1[[#This Row],[93]]-Таблица1[[#This Row],[92]]</f>
        <v>#REF!</v>
      </c>
      <c r="T16" s="9"/>
      <c r="U16" s="9" t="s">
        <v>132</v>
      </c>
      <c r="V16" s="9"/>
      <c r="W16" s="9"/>
      <c r="X16" s="6" t="s">
        <v>131</v>
      </c>
      <c r="Y16" s="6"/>
      <c r="Z16" s="12"/>
      <c r="AA16" s="6"/>
    </row>
    <row r="17" spans="1:27" s="13" customFormat="1" ht="39" customHeight="1">
      <c r="A17" s="8"/>
      <c r="B17" s="6" t="s">
        <v>137</v>
      </c>
      <c r="C17" s="6" t="s">
        <v>135</v>
      </c>
      <c r="D17" s="6" t="s">
        <v>27</v>
      </c>
      <c r="E17" s="6"/>
      <c r="F17" s="8" t="s">
        <v>33</v>
      </c>
      <c r="G17" s="6" t="s">
        <v>136</v>
      </c>
      <c r="H17" s="8" t="s">
        <v>51</v>
      </c>
      <c r="I17" s="8" t="s">
        <v>93</v>
      </c>
      <c r="J17" s="85"/>
      <c r="K17" s="9">
        <v>3200000</v>
      </c>
      <c r="L17" s="9">
        <v>3200000</v>
      </c>
      <c r="M17" s="24"/>
      <c r="N17" s="9"/>
      <c r="O17" s="9">
        <v>3200000</v>
      </c>
      <c r="P17" s="9"/>
      <c r="Q17" s="9"/>
      <c r="R17" s="9"/>
      <c r="S17" s="23" t="e">
        <f>#REF!+Таблица1[[#This Row],[95]]+Таблица1[[#This Row],[94]]+Таблица1[[#This Row],[93]]-Таблица1[[#This Row],[92]]</f>
        <v>#REF!</v>
      </c>
      <c r="T17" s="9"/>
      <c r="U17" s="9"/>
      <c r="V17" s="9"/>
      <c r="W17" s="9"/>
      <c r="X17" s="6"/>
      <c r="Y17" s="6"/>
      <c r="Z17" s="12"/>
      <c r="AA17" s="6"/>
    </row>
    <row r="18" spans="1:27" s="13" customFormat="1" ht="41.4">
      <c r="A18" s="27"/>
      <c r="B18" s="6" t="s">
        <v>29</v>
      </c>
      <c r="C18" s="6" t="s">
        <v>30</v>
      </c>
      <c r="D18" s="6" t="s">
        <v>122</v>
      </c>
      <c r="E18" s="6"/>
      <c r="F18" s="8" t="s">
        <v>118</v>
      </c>
      <c r="G18" s="6" t="s">
        <v>143</v>
      </c>
      <c r="H18" s="8" t="s">
        <v>50</v>
      </c>
      <c r="I18" s="8" t="s">
        <v>142</v>
      </c>
      <c r="J18" s="85"/>
      <c r="K18" s="31">
        <v>12000000</v>
      </c>
      <c r="L18" s="23">
        <v>20100000</v>
      </c>
      <c r="M18" s="24"/>
      <c r="N18" s="24">
        <v>9800000</v>
      </c>
      <c r="O18" s="24">
        <v>10300000</v>
      </c>
      <c r="P18" s="24"/>
      <c r="Q18" s="24"/>
      <c r="R18" s="24">
        <v>9800000</v>
      </c>
      <c r="S18" s="23" t="e">
        <f>#REF!+Таблица1[[#This Row],[95]]+Таблица1[[#This Row],[94]]+Таблица1[[#This Row],[93]]-Таблица1[[#This Row],[92]]</f>
        <v>#REF!</v>
      </c>
      <c r="T18" s="24" t="s">
        <v>144</v>
      </c>
      <c r="U18" s="24"/>
      <c r="V18" s="24"/>
      <c r="W18" s="24"/>
      <c r="X18" s="28"/>
      <c r="Y18" s="28"/>
      <c r="Z18" s="29"/>
      <c r="AA18" s="28"/>
    </row>
    <row r="19" spans="1:27" s="13" customFormat="1" ht="41.4">
      <c r="A19" s="27"/>
      <c r="B19" s="6" t="s">
        <v>145</v>
      </c>
      <c r="C19" s="6" t="s">
        <v>35</v>
      </c>
      <c r="D19" s="6" t="s">
        <v>31</v>
      </c>
      <c r="E19" s="6"/>
      <c r="F19" s="27" t="s">
        <v>33</v>
      </c>
      <c r="G19" s="91" t="s">
        <v>139</v>
      </c>
      <c r="H19" s="92" t="s">
        <v>50</v>
      </c>
      <c r="I19" s="8" t="s">
        <v>142</v>
      </c>
      <c r="J19" s="85"/>
      <c r="K19" s="85">
        <v>33000</v>
      </c>
      <c r="L19" s="93">
        <v>33000</v>
      </c>
      <c r="M19" s="24"/>
      <c r="N19" s="93"/>
      <c r="O19" s="93">
        <v>33000</v>
      </c>
      <c r="P19" s="24"/>
      <c r="Q19" s="24"/>
      <c r="R19" s="24">
        <v>0</v>
      </c>
      <c r="S19" s="23" t="e">
        <f>#REF!+Таблица1[[#This Row],[95]]+Таблица1[[#This Row],[94]]+Таблица1[[#This Row],[93]]-Таблица1[[#This Row],[92]]</f>
        <v>#REF!</v>
      </c>
      <c r="T19" s="24"/>
      <c r="U19" s="24"/>
      <c r="V19" s="24"/>
      <c r="W19" s="24"/>
      <c r="X19" s="28"/>
      <c r="Y19" s="28"/>
      <c r="Z19" s="29"/>
      <c r="AA19" s="28"/>
    </row>
    <row r="20" spans="1:27" s="13" customFormat="1" ht="33" customHeight="1">
      <c r="A20" s="27"/>
      <c r="B20" s="6" t="s">
        <v>146</v>
      </c>
      <c r="C20" s="28" t="s">
        <v>149</v>
      </c>
      <c r="D20" s="6" t="s">
        <v>147</v>
      </c>
      <c r="E20" s="12"/>
      <c r="F20" s="92" t="s">
        <v>33</v>
      </c>
      <c r="G20" s="6" t="s">
        <v>148</v>
      </c>
      <c r="H20" s="27" t="s">
        <v>50</v>
      </c>
      <c r="I20" s="8" t="s">
        <v>142</v>
      </c>
      <c r="J20" s="85"/>
      <c r="K20" s="85">
        <v>23040</v>
      </c>
      <c r="L20" s="93">
        <v>23040</v>
      </c>
      <c r="M20" s="24"/>
      <c r="N20" s="93">
        <v>3840</v>
      </c>
      <c r="O20" s="93">
        <v>11520</v>
      </c>
      <c r="P20" s="24">
        <v>7680</v>
      </c>
      <c r="Q20" s="24"/>
      <c r="R20" s="24"/>
      <c r="S20" s="23" t="e">
        <f>#REF!+Таблица1[[#This Row],[95]]+Таблица1[[#This Row],[94]]+Таблица1[[#This Row],[93]]-Таблица1[[#This Row],[92]]</f>
        <v>#REF!</v>
      </c>
      <c r="T20" s="24"/>
      <c r="U20" s="24" t="s">
        <v>169</v>
      </c>
      <c r="V20" s="24"/>
      <c r="W20" s="24"/>
      <c r="X20" s="28"/>
      <c r="Y20" s="28"/>
      <c r="Z20" s="29"/>
      <c r="AA20" s="28"/>
    </row>
    <row r="21" spans="1:27" s="13" customFormat="1" ht="27.6">
      <c r="A21" s="27"/>
      <c r="B21" s="6" t="s">
        <v>252</v>
      </c>
      <c r="C21" s="6" t="s">
        <v>23</v>
      </c>
      <c r="D21" s="6" t="s">
        <v>147</v>
      </c>
      <c r="E21" s="6"/>
      <c r="F21" s="27" t="s">
        <v>118</v>
      </c>
      <c r="G21" s="6" t="s">
        <v>174</v>
      </c>
      <c r="H21" s="8" t="s">
        <v>50</v>
      </c>
      <c r="I21" s="8" t="s">
        <v>170</v>
      </c>
      <c r="J21" s="85"/>
      <c r="K21" s="85">
        <v>7910000</v>
      </c>
      <c r="L21" s="8" t="s">
        <v>193</v>
      </c>
      <c r="M21" s="24"/>
      <c r="N21" s="93"/>
      <c r="O21" s="93">
        <v>4070000</v>
      </c>
      <c r="P21" s="24">
        <v>3840000</v>
      </c>
      <c r="Q21" s="24"/>
      <c r="R21" s="24"/>
      <c r="S21" s="23" t="e">
        <f>#REF!+Таблица1[[#This Row],[95]]+Таблица1[[#This Row],[94]]+Таблица1[[#This Row],[93]]-Таблица1[[#This Row],[92]]</f>
        <v>#REF!</v>
      </c>
      <c r="T21" s="24"/>
      <c r="U21" s="24"/>
      <c r="V21" s="24"/>
      <c r="W21" s="24"/>
      <c r="X21" s="28"/>
      <c r="Y21" s="28"/>
      <c r="Z21" s="29"/>
      <c r="AA21" s="28"/>
    </row>
    <row r="22" spans="1:27" s="13" customFormat="1" ht="33.75" customHeight="1">
      <c r="A22" s="27"/>
      <c r="B22" s="6" t="s">
        <v>171</v>
      </c>
      <c r="C22" s="6" t="s">
        <v>41</v>
      </c>
      <c r="D22" s="6" t="s">
        <v>172</v>
      </c>
      <c r="E22" s="6"/>
      <c r="F22" s="8" t="s">
        <v>56</v>
      </c>
      <c r="G22" s="6" t="s">
        <v>173</v>
      </c>
      <c r="H22" s="8" t="s">
        <v>50</v>
      </c>
      <c r="I22" s="8" t="s">
        <v>170</v>
      </c>
      <c r="J22" s="85"/>
      <c r="K22" s="85">
        <v>487.27</v>
      </c>
      <c r="L22" s="8" t="s">
        <v>194</v>
      </c>
      <c r="M22" s="24"/>
      <c r="N22" s="93"/>
      <c r="O22" s="93">
        <v>290.38</v>
      </c>
      <c r="P22" s="93">
        <v>196.89</v>
      </c>
      <c r="Q22" s="24"/>
      <c r="R22" s="24"/>
      <c r="S22" s="23" t="e">
        <f>#REF!+Таблица1[[#This Row],[95]]+Таблица1[[#This Row],[94]]+Таблица1[[#This Row],[93]]-Таблица1[[#This Row],[92]]</f>
        <v>#REF!</v>
      </c>
      <c r="T22" s="24"/>
      <c r="U22" s="24"/>
      <c r="V22" s="24"/>
      <c r="W22" s="24"/>
      <c r="X22" s="28"/>
      <c r="Y22" s="28"/>
      <c r="Z22" s="29"/>
      <c r="AA22" s="28"/>
    </row>
    <row r="23" spans="1:27" s="13" customFormat="1" ht="27.6">
      <c r="A23" s="27"/>
      <c r="B23" s="6" t="s">
        <v>175</v>
      </c>
      <c r="C23" s="94" t="s">
        <v>177</v>
      </c>
      <c r="D23" s="95" t="s">
        <v>176</v>
      </c>
      <c r="E23" s="95"/>
      <c r="F23" s="8" t="s">
        <v>56</v>
      </c>
      <c r="G23" s="6"/>
      <c r="H23" s="8" t="s">
        <v>50</v>
      </c>
      <c r="I23" s="8" t="s">
        <v>142</v>
      </c>
      <c r="J23" s="85"/>
      <c r="K23" s="85">
        <v>14937</v>
      </c>
      <c r="L23" s="8" t="s">
        <v>195</v>
      </c>
      <c r="M23" s="24"/>
      <c r="N23" s="93">
        <v>3734.76</v>
      </c>
      <c r="O23" s="93">
        <v>11202.24</v>
      </c>
      <c r="P23" s="93">
        <v>0</v>
      </c>
      <c r="Q23" s="24"/>
      <c r="R23" s="24"/>
      <c r="S23" s="23" t="e">
        <f>#REF!+Таблица1[[#This Row],[95]]+Таблица1[[#This Row],[94]]+Таблица1[[#This Row],[93]]-Таблица1[[#This Row],[92]]</f>
        <v>#REF!</v>
      </c>
      <c r="T23" s="24"/>
      <c r="U23" s="24"/>
      <c r="V23" s="24"/>
      <c r="W23" s="24"/>
      <c r="X23" s="28"/>
      <c r="Y23" s="28"/>
      <c r="Z23" s="29"/>
      <c r="AA23" s="28"/>
    </row>
    <row r="24" spans="1:27" s="105" customFormat="1" ht="27.6">
      <c r="A24" s="78"/>
      <c r="B24" s="101" t="s">
        <v>187</v>
      </c>
      <c r="C24" s="101" t="s">
        <v>188</v>
      </c>
      <c r="D24" s="101" t="s">
        <v>122</v>
      </c>
      <c r="E24" s="101"/>
      <c r="F24" s="76" t="s">
        <v>56</v>
      </c>
      <c r="G24" s="101" t="s">
        <v>192</v>
      </c>
      <c r="H24" s="76" t="s">
        <v>50</v>
      </c>
      <c r="I24" s="76" t="s">
        <v>142</v>
      </c>
      <c r="J24" s="83"/>
      <c r="K24" s="83" t="s">
        <v>191</v>
      </c>
      <c r="L24" s="83" t="s">
        <v>191</v>
      </c>
      <c r="M24" s="25"/>
      <c r="N24" s="30"/>
      <c r="O24" s="83" t="s">
        <v>191</v>
      </c>
      <c r="P24" s="25"/>
      <c r="Q24" s="25"/>
      <c r="R24" s="25"/>
      <c r="S24" s="104" t="e">
        <f>#REF!+Таблица1[[#This Row],[95]]+Таблица1[[#This Row],[94]]+Таблица1[[#This Row],[93]]-Таблица1[[#This Row],[92]]</f>
        <v>#REF!</v>
      </c>
      <c r="T24" s="25"/>
      <c r="U24" s="25"/>
      <c r="V24" s="25"/>
      <c r="W24" s="25"/>
      <c r="X24" s="102"/>
      <c r="Y24" s="102"/>
      <c r="Z24" s="106"/>
      <c r="AA24" s="102"/>
    </row>
    <row r="25" spans="1:27" s="105" customFormat="1" ht="27.6">
      <c r="A25" s="78"/>
      <c r="B25" s="101" t="s">
        <v>190</v>
      </c>
      <c r="C25" s="101" t="s">
        <v>189</v>
      </c>
      <c r="D25" s="101" t="s">
        <v>122</v>
      </c>
      <c r="E25" s="101"/>
      <c r="F25" s="76" t="s">
        <v>56</v>
      </c>
      <c r="G25" s="101" t="s">
        <v>192</v>
      </c>
      <c r="H25" s="76" t="s">
        <v>50</v>
      </c>
      <c r="I25" s="76" t="s">
        <v>142</v>
      </c>
      <c r="J25" s="83"/>
      <c r="K25" s="83">
        <v>30000</v>
      </c>
      <c r="L25" s="83">
        <v>30000</v>
      </c>
      <c r="M25" s="25"/>
      <c r="N25" s="30"/>
      <c r="O25" s="83">
        <v>30000</v>
      </c>
      <c r="P25" s="25"/>
      <c r="Q25" s="25"/>
      <c r="R25" s="25"/>
      <c r="S25" s="104" t="e">
        <f>#REF!+Таблица1[[#This Row],[95]]+Таблица1[[#This Row],[94]]+Таблица1[[#This Row],[93]]-Таблица1[[#This Row],[92]]</f>
        <v>#REF!</v>
      </c>
      <c r="T25" s="25"/>
      <c r="U25" s="25"/>
      <c r="V25" s="25"/>
      <c r="W25" s="25"/>
      <c r="X25" s="102"/>
      <c r="Y25" s="102"/>
      <c r="Z25" s="106"/>
      <c r="AA25" s="102"/>
    </row>
    <row r="26" spans="1:27" s="105" customFormat="1" ht="27.6">
      <c r="A26" s="78"/>
      <c r="B26" s="101" t="s">
        <v>253</v>
      </c>
      <c r="C26" s="101" t="s">
        <v>254</v>
      </c>
      <c r="D26" s="101" t="s">
        <v>203</v>
      </c>
      <c r="E26" s="101"/>
      <c r="F26" s="78" t="s">
        <v>118</v>
      </c>
      <c r="G26" s="101" t="s">
        <v>255</v>
      </c>
      <c r="H26" s="76" t="s">
        <v>50</v>
      </c>
      <c r="I26" s="76" t="s">
        <v>142</v>
      </c>
      <c r="J26" s="83"/>
      <c r="K26" s="83">
        <v>392623.8</v>
      </c>
      <c r="L26" s="83">
        <v>392623.8</v>
      </c>
      <c r="M26" s="25"/>
      <c r="N26" s="30"/>
      <c r="O26" s="83">
        <v>359905.15</v>
      </c>
      <c r="P26" s="25">
        <v>32718.65</v>
      </c>
      <c r="Q26" s="25"/>
      <c r="R26" s="25"/>
      <c r="S26" s="104">
        <f>Таблица1[[#This Row],[9]]-Таблица1[[#This Row],[92]]</f>
        <v>392623.8</v>
      </c>
      <c r="T26" s="25"/>
      <c r="U26" s="25"/>
      <c r="V26" s="25"/>
      <c r="W26" s="25"/>
      <c r="X26" s="102"/>
      <c r="Y26" s="102"/>
      <c r="Z26" s="106"/>
      <c r="AA26" s="102"/>
    </row>
    <row r="27" spans="1:27" s="105" customFormat="1" ht="41.4">
      <c r="A27" s="78"/>
      <c r="B27" s="101" t="s">
        <v>256</v>
      </c>
      <c r="C27" s="101" t="s">
        <v>257</v>
      </c>
      <c r="D27" s="101" t="s">
        <v>258</v>
      </c>
      <c r="E27" s="101"/>
      <c r="F27" s="78" t="s">
        <v>118</v>
      </c>
      <c r="G27" s="101" t="s">
        <v>259</v>
      </c>
      <c r="H27" s="76" t="s">
        <v>50</v>
      </c>
      <c r="I27" s="76" t="s">
        <v>138</v>
      </c>
      <c r="J27" s="83"/>
      <c r="K27" s="83">
        <v>507163.2</v>
      </c>
      <c r="L27" s="83">
        <v>507163.2</v>
      </c>
      <c r="M27" s="25"/>
      <c r="N27" s="30"/>
      <c r="O27" s="83">
        <v>507163.2</v>
      </c>
      <c r="P27" s="25"/>
      <c r="Q27" s="25"/>
      <c r="R27" s="83">
        <v>507163.2</v>
      </c>
      <c r="S27" s="104">
        <f>Таблица1[[#This Row],[9]]-Таблица1[[#This Row],[92]]</f>
        <v>0</v>
      </c>
      <c r="T27" s="25"/>
      <c r="U27" s="25"/>
      <c r="V27" s="25"/>
      <c r="W27" s="25"/>
      <c r="X27" s="102"/>
      <c r="Y27" s="102"/>
      <c r="Z27" s="106"/>
      <c r="AA27" s="102"/>
    </row>
    <row r="28" spans="1:27" s="105" customFormat="1" ht="27.6">
      <c r="A28" s="78"/>
      <c r="B28" s="101" t="s">
        <v>260</v>
      </c>
      <c r="C28" s="101" t="s">
        <v>261</v>
      </c>
      <c r="D28" s="101" t="s">
        <v>262</v>
      </c>
      <c r="E28" s="101"/>
      <c r="F28" s="78" t="s">
        <v>118</v>
      </c>
      <c r="G28" s="101" t="s">
        <v>263</v>
      </c>
      <c r="H28" s="76" t="s">
        <v>50</v>
      </c>
      <c r="I28" s="76" t="s">
        <v>142</v>
      </c>
      <c r="J28" s="83"/>
      <c r="K28" s="83">
        <v>115000</v>
      </c>
      <c r="L28" s="83">
        <v>115000</v>
      </c>
      <c r="M28" s="25"/>
      <c r="N28" s="30"/>
      <c r="O28" s="83">
        <v>115000</v>
      </c>
      <c r="P28" s="25"/>
      <c r="Q28" s="25"/>
      <c r="R28" s="25"/>
      <c r="S28" s="104">
        <f>Таблица1[[#This Row],[9]]-Таблица1[[#This Row],[92]]</f>
        <v>115000</v>
      </c>
      <c r="T28" s="25"/>
      <c r="U28" s="25"/>
      <c r="V28" s="25"/>
      <c r="W28" s="25"/>
      <c r="X28" s="102"/>
      <c r="Y28" s="102"/>
      <c r="Z28" s="106"/>
      <c r="AA28" s="102"/>
    </row>
    <row r="29" spans="1:27" s="105" customFormat="1" ht="27.6">
      <c r="A29" s="78"/>
      <c r="B29" s="101" t="s">
        <v>270</v>
      </c>
      <c r="C29" s="101" t="s">
        <v>254</v>
      </c>
      <c r="D29" s="101" t="s">
        <v>271</v>
      </c>
      <c r="E29" s="101"/>
      <c r="F29" s="78" t="s">
        <v>118</v>
      </c>
      <c r="G29" s="101" t="s">
        <v>255</v>
      </c>
      <c r="H29" s="76" t="s">
        <v>50</v>
      </c>
      <c r="I29" s="76" t="s">
        <v>142</v>
      </c>
      <c r="J29" s="83"/>
      <c r="K29" s="107">
        <v>86171.4</v>
      </c>
      <c r="L29" s="107">
        <v>86171.4</v>
      </c>
      <c r="M29" s="25"/>
      <c r="N29" s="30"/>
      <c r="O29" s="83">
        <v>78990.45</v>
      </c>
      <c r="P29" s="25">
        <v>7180.95</v>
      </c>
      <c r="Q29" s="25"/>
      <c r="R29" s="25"/>
      <c r="S29" s="104">
        <f>Таблица1[[#This Row],[9]]-Таблица1[[#This Row],[92]]</f>
        <v>86171.4</v>
      </c>
      <c r="T29" s="25"/>
      <c r="U29" s="25"/>
      <c r="V29" s="25"/>
      <c r="W29" s="25"/>
      <c r="X29" s="102"/>
      <c r="Y29" s="102"/>
      <c r="Z29" s="106"/>
      <c r="AA29" s="102"/>
    </row>
    <row r="30" spans="1:27" s="105" customFormat="1" ht="27.6">
      <c r="A30" s="78"/>
      <c r="B30" s="101" t="s">
        <v>264</v>
      </c>
      <c r="C30" s="101" t="s">
        <v>254</v>
      </c>
      <c r="D30" s="101" t="s">
        <v>265</v>
      </c>
      <c r="E30" s="101"/>
      <c r="F30" s="78" t="s">
        <v>118</v>
      </c>
      <c r="G30" s="101" t="s">
        <v>255</v>
      </c>
      <c r="H30" s="76" t="s">
        <v>50</v>
      </c>
      <c r="I30" s="76" t="s">
        <v>142</v>
      </c>
      <c r="J30" s="83"/>
      <c r="K30" s="83">
        <v>150116.88</v>
      </c>
      <c r="L30" s="83">
        <v>150116.88</v>
      </c>
      <c r="M30" s="25"/>
      <c r="N30" s="30"/>
      <c r="O30" s="83">
        <v>137607.14000000001</v>
      </c>
      <c r="P30" s="25">
        <v>12509.74</v>
      </c>
      <c r="Q30" s="25"/>
      <c r="R30" s="25"/>
      <c r="S30" s="104">
        <f>Таблица1[[#This Row],[9]]-Таблица1[[#This Row],[92]]</f>
        <v>150116.88</v>
      </c>
      <c r="T30" s="25"/>
      <c r="U30" s="25"/>
      <c r="V30" s="25"/>
      <c r="W30" s="25"/>
      <c r="X30" s="102"/>
      <c r="Y30" s="102"/>
      <c r="Z30" s="106"/>
      <c r="AA30" s="102"/>
    </row>
    <row r="31" spans="1:27" s="105" customFormat="1" ht="27.6">
      <c r="A31" s="78"/>
      <c r="B31" s="101" t="s">
        <v>266</v>
      </c>
      <c r="C31" s="101" t="s">
        <v>254</v>
      </c>
      <c r="D31" s="101" t="s">
        <v>267</v>
      </c>
      <c r="E31" s="101"/>
      <c r="F31" s="78" t="s">
        <v>118</v>
      </c>
      <c r="G31" s="101" t="s">
        <v>255</v>
      </c>
      <c r="H31" s="76" t="s">
        <v>50</v>
      </c>
      <c r="I31" s="76" t="s">
        <v>142</v>
      </c>
      <c r="J31" s="83"/>
      <c r="K31" s="83">
        <v>78441.48</v>
      </c>
      <c r="L31" s="83">
        <v>78441.48</v>
      </c>
      <c r="M31" s="25"/>
      <c r="N31" s="30"/>
      <c r="O31" s="83">
        <v>71904.69</v>
      </c>
      <c r="P31" s="25">
        <v>6536.79</v>
      </c>
      <c r="Q31" s="25"/>
      <c r="R31" s="25"/>
      <c r="S31" s="104">
        <f>Таблица1[[#This Row],[9]]-Таблица1[[#This Row],[92]]</f>
        <v>78441.48</v>
      </c>
      <c r="T31" s="25"/>
      <c r="U31" s="25"/>
      <c r="V31" s="25"/>
      <c r="W31" s="25"/>
      <c r="X31" s="102"/>
      <c r="Y31" s="102"/>
      <c r="Z31" s="106"/>
      <c r="AA31" s="102"/>
    </row>
    <row r="32" spans="1:27" s="105" customFormat="1" ht="27.6">
      <c r="A32" s="78"/>
      <c r="B32" s="101" t="s">
        <v>269</v>
      </c>
      <c r="C32" s="101" t="s">
        <v>254</v>
      </c>
      <c r="D32" s="101" t="s">
        <v>268</v>
      </c>
      <c r="E32" s="101"/>
      <c r="F32" s="78" t="s">
        <v>118</v>
      </c>
      <c r="G32" s="101" t="s">
        <v>255</v>
      </c>
      <c r="H32" s="76" t="s">
        <v>50</v>
      </c>
      <c r="I32" s="76" t="s">
        <v>142</v>
      </c>
      <c r="J32" s="83"/>
      <c r="K32" s="83">
        <v>19885.71</v>
      </c>
      <c r="L32" s="83">
        <v>19885.71</v>
      </c>
      <c r="M32" s="25"/>
      <c r="N32" s="30"/>
      <c r="O32" s="83">
        <v>18228.54</v>
      </c>
      <c r="P32" s="25">
        <v>1657.17</v>
      </c>
      <c r="Q32" s="25"/>
      <c r="R32" s="25"/>
      <c r="S32" s="104">
        <f>Таблица1[[#This Row],[9]]-Таблица1[[#This Row],[92]]</f>
        <v>19885.71</v>
      </c>
      <c r="T32" s="25"/>
      <c r="U32" s="25"/>
      <c r="V32" s="25"/>
      <c r="W32" s="25"/>
      <c r="X32" s="102"/>
      <c r="Y32" s="102"/>
      <c r="Z32" s="106"/>
      <c r="AA32" s="102"/>
    </row>
    <row r="33" spans="1:27" s="105" customFormat="1" ht="27.6">
      <c r="A33" s="78"/>
      <c r="B33" s="101" t="s">
        <v>272</v>
      </c>
      <c r="C33" s="101" t="s">
        <v>273</v>
      </c>
      <c r="D33" s="101" t="s">
        <v>258</v>
      </c>
      <c r="E33" s="101"/>
      <c r="F33" s="78" t="s">
        <v>118</v>
      </c>
      <c r="G33" s="101" t="s">
        <v>274</v>
      </c>
      <c r="H33" s="76" t="s">
        <v>50</v>
      </c>
      <c r="I33" s="76" t="s">
        <v>138</v>
      </c>
      <c r="J33" s="83"/>
      <c r="K33" s="83">
        <v>4950</v>
      </c>
      <c r="L33" s="83">
        <v>4950</v>
      </c>
      <c r="M33" s="25"/>
      <c r="N33" s="30"/>
      <c r="O33" s="83">
        <v>4950</v>
      </c>
      <c r="P33" s="25"/>
      <c r="Q33" s="25"/>
      <c r="R33" s="83">
        <v>4950</v>
      </c>
      <c r="S33" s="104">
        <f>Таблица1[[#This Row],[9]]-Таблица1[[#This Row],[92]]</f>
        <v>0</v>
      </c>
      <c r="T33" s="25"/>
      <c r="U33" s="25"/>
      <c r="V33" s="25"/>
      <c r="W33" s="25"/>
      <c r="X33" s="102"/>
      <c r="Y33" s="102"/>
      <c r="Z33" s="106"/>
      <c r="AA33" s="102"/>
    </row>
    <row r="34" spans="1:27" s="105" customFormat="1" ht="27.6">
      <c r="A34" s="78"/>
      <c r="B34" s="101" t="s">
        <v>282</v>
      </c>
      <c r="C34" s="101" t="s">
        <v>283</v>
      </c>
      <c r="D34" s="108" t="s">
        <v>275</v>
      </c>
      <c r="E34" s="109"/>
      <c r="F34" s="78" t="s">
        <v>118</v>
      </c>
      <c r="G34" s="101" t="s">
        <v>263</v>
      </c>
      <c r="H34" s="76" t="s">
        <v>50</v>
      </c>
      <c r="I34" s="76" t="s">
        <v>138</v>
      </c>
      <c r="J34" s="83"/>
      <c r="K34" s="83">
        <v>6176</v>
      </c>
      <c r="L34" s="83">
        <v>6176</v>
      </c>
      <c r="M34" s="25"/>
      <c r="N34" s="30"/>
      <c r="O34" s="83">
        <v>6176</v>
      </c>
      <c r="P34" s="25"/>
      <c r="Q34" s="25"/>
      <c r="R34" s="83">
        <v>6176</v>
      </c>
      <c r="S34" s="104">
        <f>Таблица1[[#This Row],[9]]-Таблица1[[#This Row],[92]]</f>
        <v>0</v>
      </c>
      <c r="T34" s="25"/>
      <c r="U34" s="25"/>
      <c r="V34" s="25"/>
      <c r="W34" s="25"/>
      <c r="X34" s="102"/>
      <c r="Y34" s="102"/>
      <c r="Z34" s="106"/>
      <c r="AA34" s="102"/>
    </row>
    <row r="35" spans="1:27" s="105" customFormat="1" ht="35.25" customHeight="1">
      <c r="A35" s="79"/>
      <c r="B35" s="101" t="s">
        <v>284</v>
      </c>
      <c r="C35" s="101" t="s">
        <v>289</v>
      </c>
      <c r="D35" s="101" t="s">
        <v>258</v>
      </c>
      <c r="E35" s="110"/>
      <c r="F35" s="78" t="s">
        <v>118</v>
      </c>
      <c r="G35" s="101" t="s">
        <v>285</v>
      </c>
      <c r="H35" s="76" t="s">
        <v>50</v>
      </c>
      <c r="I35" s="76" t="s">
        <v>142</v>
      </c>
      <c r="J35" s="83"/>
      <c r="K35" s="111">
        <v>3500</v>
      </c>
      <c r="L35" s="111">
        <v>3500</v>
      </c>
      <c r="M35" s="107"/>
      <c r="N35" s="107"/>
      <c r="O35" s="111">
        <v>3500</v>
      </c>
      <c r="P35" s="107"/>
      <c r="Q35" s="107"/>
      <c r="R35" s="107"/>
      <c r="S35" s="112">
        <f>Таблица1[[#This Row],[9]]-Таблица1[[#This Row],[92]]</f>
        <v>3500</v>
      </c>
      <c r="T35" s="107"/>
      <c r="U35" s="107"/>
      <c r="V35" s="107"/>
      <c r="W35" s="107"/>
      <c r="X35" s="110"/>
      <c r="Y35" s="110"/>
      <c r="Z35" s="113"/>
      <c r="AA35" s="110"/>
    </row>
    <row r="36" spans="1:27" s="105" customFormat="1" ht="27.6">
      <c r="A36" s="77"/>
      <c r="B36" s="114" t="s">
        <v>286</v>
      </c>
      <c r="C36" s="101" t="s">
        <v>287</v>
      </c>
      <c r="D36" s="101" t="s">
        <v>258</v>
      </c>
      <c r="E36" s="114"/>
      <c r="F36" s="78" t="s">
        <v>118</v>
      </c>
      <c r="G36" s="101" t="s">
        <v>292</v>
      </c>
      <c r="H36" s="76" t="s">
        <v>50</v>
      </c>
      <c r="I36" s="76" t="s">
        <v>142</v>
      </c>
      <c r="J36" s="83"/>
      <c r="K36" s="115">
        <v>560000</v>
      </c>
      <c r="L36" s="115">
        <v>560000</v>
      </c>
      <c r="M36" s="116"/>
      <c r="N36" s="116"/>
      <c r="O36" s="115">
        <v>560000</v>
      </c>
      <c r="P36" s="116"/>
      <c r="Q36" s="116"/>
      <c r="R36" s="116"/>
      <c r="S36" s="117">
        <f>Таблица1[[#This Row],[9]]-Таблица1[[#This Row],[92]]</f>
        <v>560000</v>
      </c>
      <c r="T36" s="116"/>
      <c r="U36" s="116"/>
      <c r="V36" s="116"/>
      <c r="W36" s="116"/>
      <c r="X36" s="114"/>
      <c r="Y36" s="114"/>
      <c r="Z36" s="118"/>
      <c r="AA36" s="114"/>
    </row>
    <row r="37" spans="1:27" s="105" customFormat="1" ht="35.25" customHeight="1">
      <c r="A37" s="77"/>
      <c r="B37" s="114" t="s">
        <v>288</v>
      </c>
      <c r="C37" s="101" t="s">
        <v>290</v>
      </c>
      <c r="D37" s="101" t="s">
        <v>258</v>
      </c>
      <c r="E37" s="114"/>
      <c r="F37" s="78" t="s">
        <v>118</v>
      </c>
      <c r="G37" s="101" t="s">
        <v>291</v>
      </c>
      <c r="H37" s="76" t="s">
        <v>50</v>
      </c>
      <c r="I37" s="76" t="s">
        <v>142</v>
      </c>
      <c r="J37" s="83"/>
      <c r="K37" s="115">
        <v>34680</v>
      </c>
      <c r="L37" s="115">
        <v>34680</v>
      </c>
      <c r="M37" s="116"/>
      <c r="N37" s="116"/>
      <c r="O37" s="115">
        <v>34680</v>
      </c>
      <c r="P37" s="116"/>
      <c r="Q37" s="116"/>
      <c r="R37" s="116"/>
      <c r="S37" s="117">
        <f>Таблица1[[#This Row],[9]]-Таблица1[[#This Row],[92]]</f>
        <v>34680</v>
      </c>
      <c r="T37" s="116"/>
      <c r="U37" s="116"/>
      <c r="V37" s="116"/>
      <c r="W37" s="116"/>
      <c r="X37" s="114"/>
      <c r="Y37" s="114"/>
      <c r="Z37" s="118"/>
      <c r="AA37" s="114"/>
    </row>
    <row r="38" spans="1:27" s="13" customFormat="1">
      <c r="A38" s="96"/>
      <c r="B38" s="72"/>
      <c r="C38" s="72"/>
      <c r="D38" s="72"/>
      <c r="E38" s="72"/>
      <c r="F38" s="96"/>
      <c r="G38" s="72"/>
      <c r="H38" s="96"/>
      <c r="I38" s="96"/>
      <c r="J38" s="100"/>
      <c r="K38" s="97"/>
      <c r="L38" s="97"/>
      <c r="M38" s="97"/>
      <c r="N38" s="97"/>
      <c r="O38" s="97"/>
      <c r="P38" s="97"/>
      <c r="Q38" s="97"/>
      <c r="R38" s="97"/>
      <c r="S38" s="98">
        <f>Таблица1[[#This Row],[9]]-Таблица1[[#This Row],[92]]</f>
        <v>0</v>
      </c>
      <c r="T38" s="97"/>
      <c r="U38" s="97"/>
      <c r="V38" s="97"/>
      <c r="W38" s="97"/>
      <c r="X38" s="72"/>
      <c r="Y38" s="72"/>
      <c r="Z38" s="99"/>
      <c r="AA38" s="72"/>
    </row>
    <row r="39" spans="1:27" s="13" customFormat="1">
      <c r="A39" s="8"/>
      <c r="B39" s="6"/>
      <c r="C39" s="6"/>
      <c r="D39" s="6"/>
      <c r="E39" s="6"/>
      <c r="F39" s="8"/>
      <c r="G39" s="6"/>
      <c r="H39" s="8"/>
      <c r="I39" s="8"/>
      <c r="J39" s="85"/>
      <c r="K39" s="9"/>
      <c r="L39" s="9"/>
      <c r="M39" s="9"/>
      <c r="N39" s="9"/>
      <c r="O39" s="9"/>
      <c r="P39" s="9"/>
      <c r="Q39" s="9"/>
      <c r="R39" s="9"/>
      <c r="S39" s="23" t="e">
        <f>#REF!+Таблица1[[#This Row],[95]]+Таблица1[[#This Row],[94]]+Таблица1[[#This Row],[93]]-Таблица1[[#This Row],[92]]</f>
        <v>#REF!</v>
      </c>
      <c r="T39" s="9"/>
      <c r="U39" s="9"/>
      <c r="V39" s="9"/>
      <c r="W39" s="9"/>
      <c r="X39" s="6"/>
      <c r="Y39" s="6"/>
      <c r="Z39" s="12"/>
      <c r="AA39" s="6"/>
    </row>
    <row r="40" spans="1:27" s="13" customFormat="1">
      <c r="A40" s="15"/>
      <c r="B40" s="14"/>
      <c r="C40" s="14"/>
      <c r="D40" s="14"/>
      <c r="E40" s="14"/>
      <c r="F40" s="15"/>
      <c r="G40" s="14"/>
      <c r="H40" s="15"/>
      <c r="I40" s="15"/>
      <c r="J40" s="83"/>
      <c r="K40" s="16"/>
      <c r="L40" s="16"/>
      <c r="M40" s="16"/>
      <c r="N40" s="16"/>
      <c r="O40" s="16"/>
      <c r="P40" s="16"/>
      <c r="Q40" s="16"/>
      <c r="R40" s="16"/>
      <c r="S40" s="16">
        <f>Таблица1[[#This Row],[9]]-Таблица1[[#This Row],[92]]</f>
        <v>0</v>
      </c>
      <c r="T40" s="14"/>
      <c r="U40" s="14"/>
      <c r="V40" s="14"/>
      <c r="W40" s="14"/>
      <c r="X40" s="14"/>
      <c r="Y40" s="17"/>
      <c r="Z40" s="18"/>
      <c r="AA40" s="14"/>
    </row>
    <row r="41" spans="1:27" s="59" customFormat="1" ht="27.6">
      <c r="A41" s="55"/>
      <c r="B41" s="56" t="s">
        <v>151</v>
      </c>
      <c r="C41" s="56" t="s">
        <v>152</v>
      </c>
      <c r="D41" s="56" t="s">
        <v>181</v>
      </c>
      <c r="E41" s="56"/>
      <c r="F41" s="57" t="s">
        <v>34</v>
      </c>
      <c r="G41" s="56" t="s">
        <v>182</v>
      </c>
      <c r="H41" s="57" t="s">
        <v>153</v>
      </c>
      <c r="I41" s="57" t="s">
        <v>93</v>
      </c>
      <c r="J41" s="83"/>
      <c r="K41" s="58">
        <v>160854730</v>
      </c>
      <c r="L41" s="58">
        <v>159246182.69999999</v>
      </c>
      <c r="M41" s="58">
        <f>Таблица1[[#This Row],[8]]-Таблица1[[#This Row],[9]]</f>
        <v>1608547.3000000119</v>
      </c>
      <c r="N41" s="58">
        <v>85398100.090000004</v>
      </c>
      <c r="O41" s="58">
        <v>73848082.609999999</v>
      </c>
      <c r="P41" s="58"/>
      <c r="Q41" s="58"/>
      <c r="R41" s="58" t="e">
        <f>85398100.09+#REF!</f>
        <v>#REF!</v>
      </c>
      <c r="S41" s="58" t="e">
        <f>Таблица1[[#This Row],[95]]+Таблица1[[#This Row],[94]]-Таблица1[[#This Row],[92]]</f>
        <v>#REF!</v>
      </c>
      <c r="T41" s="58"/>
      <c r="U41" s="58"/>
      <c r="V41" s="58" t="s">
        <v>200</v>
      </c>
      <c r="W41" s="58"/>
      <c r="X41" s="56"/>
      <c r="Y41" s="56"/>
      <c r="Z41" s="56"/>
      <c r="AA41" s="56" t="s">
        <v>40</v>
      </c>
    </row>
    <row r="42" spans="1:27" s="59" customFormat="1" ht="27.6">
      <c r="A42" s="55"/>
      <c r="B42" s="56" t="s">
        <v>154</v>
      </c>
      <c r="C42" s="56" t="s">
        <v>44</v>
      </c>
      <c r="D42" s="56" t="s">
        <v>43</v>
      </c>
      <c r="E42" s="56"/>
      <c r="F42" s="57" t="s">
        <v>34</v>
      </c>
      <c r="G42" s="60" t="s">
        <v>155</v>
      </c>
      <c r="H42" s="61" t="s">
        <v>153</v>
      </c>
      <c r="I42" s="57" t="s">
        <v>93</v>
      </c>
      <c r="J42" s="83"/>
      <c r="K42" s="62">
        <v>3517570</v>
      </c>
      <c r="L42" s="62">
        <v>1943925.03</v>
      </c>
      <c r="M42" s="58">
        <f>Таблица1[[#This Row],[8]]-Таблица1[[#This Row],[9]]</f>
        <v>1573644.97</v>
      </c>
      <c r="N42" s="62">
        <v>528753.67000000004</v>
      </c>
      <c r="O42" s="62">
        <v>1415171.36</v>
      </c>
      <c r="P42" s="62"/>
      <c r="Q42" s="62"/>
      <c r="R42" s="62" t="e">
        <f>Таблица1[[#This Row],[95]]+#REF!</f>
        <v>#REF!</v>
      </c>
      <c r="S42" s="58" t="e">
        <f>Таблица1[[#This Row],[95]]+Таблица1[[#This Row],[94]]-Таблица1[[#This Row],[92]]</f>
        <v>#REF!</v>
      </c>
      <c r="T42" s="62"/>
      <c r="U42" s="62"/>
      <c r="V42" s="62">
        <v>1582906.5</v>
      </c>
      <c r="W42" s="62"/>
      <c r="X42" s="60" t="s">
        <v>156</v>
      </c>
      <c r="Y42" s="60"/>
      <c r="Z42" s="56"/>
      <c r="AA42" s="56" t="s">
        <v>40</v>
      </c>
    </row>
    <row r="43" spans="1:27" s="59" customFormat="1" ht="50.25" customHeight="1">
      <c r="A43" s="55"/>
      <c r="B43" s="56" t="s">
        <v>157</v>
      </c>
      <c r="C43" s="56" t="s">
        <v>158</v>
      </c>
      <c r="D43" s="63" t="s">
        <v>185</v>
      </c>
      <c r="E43" s="74"/>
      <c r="F43" s="57" t="s">
        <v>34</v>
      </c>
      <c r="G43" s="56" t="s">
        <v>160</v>
      </c>
      <c r="H43" s="57" t="s">
        <v>153</v>
      </c>
      <c r="I43" s="57" t="s">
        <v>93</v>
      </c>
      <c r="J43" s="83"/>
      <c r="K43" s="64">
        <v>659938.56000000006</v>
      </c>
      <c r="L43" s="64">
        <v>577387.67000000004</v>
      </c>
      <c r="M43" s="58">
        <f>Таблица1[[#This Row],[8]]-Таблица1[[#This Row],[9]]</f>
        <v>82550.890000000014</v>
      </c>
      <c r="N43" s="64"/>
      <c r="O43" s="64">
        <v>577387.67000000004</v>
      </c>
      <c r="P43" s="64"/>
      <c r="Q43" s="64"/>
      <c r="R43" s="65" t="e">
        <f>#REF!</f>
        <v>#REF!</v>
      </c>
      <c r="S43" s="58" t="e">
        <f>Таблица1[[#This Row],[95]]+Таблица1[[#This Row],[94]]-Таблица1[[#This Row],[92]]</f>
        <v>#REF!</v>
      </c>
      <c r="T43" s="64" t="s">
        <v>159</v>
      </c>
      <c r="U43" s="64"/>
      <c r="V43" s="64"/>
      <c r="W43" s="64"/>
      <c r="X43" s="56"/>
      <c r="Y43" s="56"/>
      <c r="Z43" s="56"/>
      <c r="AA43" s="56" t="s">
        <v>40</v>
      </c>
    </row>
    <row r="44" spans="1:27" s="59" customFormat="1" ht="27.6">
      <c r="A44" s="57"/>
      <c r="B44" s="56" t="s">
        <v>109</v>
      </c>
      <c r="C44" s="56" t="s">
        <v>90</v>
      </c>
      <c r="D44" s="56"/>
      <c r="E44" s="56"/>
      <c r="F44" s="57" t="s">
        <v>34</v>
      </c>
      <c r="G44" s="56" t="s">
        <v>167</v>
      </c>
      <c r="H44" s="57" t="s">
        <v>51</v>
      </c>
      <c r="I44" s="57" t="s">
        <v>93</v>
      </c>
      <c r="J44" s="83" t="s">
        <v>9</v>
      </c>
      <c r="K44" s="64">
        <v>554500</v>
      </c>
      <c r="L44" s="64">
        <v>541057.07999999996</v>
      </c>
      <c r="M44" s="64">
        <f>Таблица1[[#This Row],[8]]-Таблица1[[#This Row],[9]]</f>
        <v>13442.920000000042</v>
      </c>
      <c r="N44" s="64"/>
      <c r="O44" s="64">
        <v>541057.07999999996</v>
      </c>
      <c r="P44" s="64"/>
      <c r="Q44" s="64"/>
      <c r="R44" s="64" t="e">
        <f>#REF!</f>
        <v>#REF!</v>
      </c>
      <c r="S44" s="58" t="e">
        <f>Таблица1[[#This Row],[95]]+Таблица1[[#This Row],[94]]-Таблица1[[#This Row],[92]]</f>
        <v>#REF!</v>
      </c>
      <c r="T44" s="64"/>
      <c r="U44" s="64"/>
      <c r="V44" s="64"/>
      <c r="W44" s="64"/>
      <c r="X44" s="56"/>
      <c r="Y44" s="56"/>
      <c r="Z44" s="56"/>
      <c r="AA44" s="56" t="s">
        <v>38</v>
      </c>
    </row>
    <row r="45" spans="1:27" s="59" customFormat="1" ht="27.6">
      <c r="A45" s="55"/>
      <c r="B45" s="56" t="s">
        <v>108</v>
      </c>
      <c r="C45" s="56" t="s">
        <v>107</v>
      </c>
      <c r="D45" s="56"/>
      <c r="E45" s="56"/>
      <c r="F45" s="57" t="s">
        <v>34</v>
      </c>
      <c r="G45" s="56" t="s">
        <v>167</v>
      </c>
      <c r="H45" s="57" t="s">
        <v>50</v>
      </c>
      <c r="I45" s="57" t="s">
        <v>93</v>
      </c>
      <c r="J45" s="83" t="s">
        <v>9</v>
      </c>
      <c r="K45" s="64">
        <v>103838.12</v>
      </c>
      <c r="L45" s="64">
        <v>83660.69</v>
      </c>
      <c r="M45" s="64">
        <f>Таблица1[[#This Row],[8]]-Таблица1[[#This Row],[9]]</f>
        <v>20177.429999999993</v>
      </c>
      <c r="N45" s="64"/>
      <c r="O45" s="64">
        <v>83660.69</v>
      </c>
      <c r="P45" s="64"/>
      <c r="Q45" s="64"/>
      <c r="R45" s="64" t="e">
        <f>#REF!</f>
        <v>#REF!</v>
      </c>
      <c r="S45" s="58" t="e">
        <f>Таблица1[[#This Row],[95]]+Таблица1[[#This Row],[94]]-Таблица1[[#This Row],[92]]</f>
        <v>#REF!</v>
      </c>
      <c r="T45" s="64"/>
      <c r="U45" s="64"/>
      <c r="V45" s="64"/>
      <c r="W45" s="64"/>
      <c r="X45" s="56"/>
      <c r="Y45" s="56"/>
      <c r="Z45" s="56"/>
      <c r="AA45" s="56" t="s">
        <v>38</v>
      </c>
    </row>
    <row r="46" spans="1:27" s="59" customFormat="1" ht="27.6">
      <c r="A46" s="57"/>
      <c r="B46" s="56" t="s">
        <v>106</v>
      </c>
      <c r="C46" s="56" t="s">
        <v>105</v>
      </c>
      <c r="D46" s="56"/>
      <c r="E46" s="56"/>
      <c r="F46" s="57" t="s">
        <v>34</v>
      </c>
      <c r="G46" s="56" t="s">
        <v>167</v>
      </c>
      <c r="H46" s="57" t="s">
        <v>50</v>
      </c>
      <c r="I46" s="57" t="s">
        <v>93</v>
      </c>
      <c r="J46" s="83" t="s">
        <v>9</v>
      </c>
      <c r="K46" s="64">
        <v>683048.1</v>
      </c>
      <c r="L46" s="64">
        <v>499800</v>
      </c>
      <c r="M46" s="64">
        <f>Таблица1[[#This Row],[8]]-Таблица1[[#This Row],[9]]</f>
        <v>183248.09999999998</v>
      </c>
      <c r="N46" s="64"/>
      <c r="O46" s="64">
        <v>499800</v>
      </c>
      <c r="P46" s="64"/>
      <c r="Q46" s="64"/>
      <c r="R46" s="64"/>
      <c r="S46" s="58">
        <f>Таблица1[[#This Row],[95]]+Таблица1[[#This Row],[94]]-Таблица1[[#This Row],[92]]</f>
        <v>499800</v>
      </c>
      <c r="T46" s="64"/>
      <c r="U46" s="64"/>
      <c r="V46" s="64"/>
      <c r="W46" s="64"/>
      <c r="X46" s="56"/>
      <c r="Y46" s="56"/>
      <c r="Z46" s="56"/>
      <c r="AA46" s="56" t="s">
        <v>45</v>
      </c>
    </row>
    <row r="47" spans="1:27" s="59" customFormat="1" ht="27.6">
      <c r="A47" s="57"/>
      <c r="B47" s="56" t="s">
        <v>166</v>
      </c>
      <c r="C47" s="56" t="s">
        <v>104</v>
      </c>
      <c r="D47" s="56"/>
      <c r="E47" s="56"/>
      <c r="F47" s="57" t="s">
        <v>34</v>
      </c>
      <c r="G47" s="56" t="s">
        <v>168</v>
      </c>
      <c r="H47" s="57" t="s">
        <v>50</v>
      </c>
      <c r="I47" s="57" t="s">
        <v>93</v>
      </c>
      <c r="J47" s="83" t="s">
        <v>9</v>
      </c>
      <c r="K47" s="64">
        <v>1200000</v>
      </c>
      <c r="L47" s="64">
        <v>1175760</v>
      </c>
      <c r="M47" s="64">
        <f>Таблица1[[#This Row],[8]]-Таблица1[[#This Row],[9]]</f>
        <v>24240</v>
      </c>
      <c r="N47" s="64"/>
      <c r="O47" s="64">
        <v>1175760</v>
      </c>
      <c r="P47" s="64"/>
      <c r="Q47" s="64"/>
      <c r="R47" s="64"/>
      <c r="S47" s="58">
        <f>Таблица1[[#This Row],[95]]+Таблица1[[#This Row],[94]]-Таблица1[[#This Row],[92]]</f>
        <v>1175760</v>
      </c>
      <c r="T47" s="64"/>
      <c r="U47" s="64"/>
      <c r="V47" s="64"/>
      <c r="W47" s="64"/>
      <c r="X47" s="56"/>
      <c r="Y47" s="56"/>
      <c r="Z47" s="56"/>
      <c r="AA47" s="56" t="s">
        <v>45</v>
      </c>
    </row>
    <row r="48" spans="1:27" s="13" customFormat="1">
      <c r="A48" s="8"/>
      <c r="B48" s="32" t="s">
        <v>178</v>
      </c>
      <c r="C48" s="32" t="s">
        <v>103</v>
      </c>
      <c r="D48" s="32" t="s">
        <v>178</v>
      </c>
      <c r="E48" s="32"/>
      <c r="F48" s="33" t="s">
        <v>34</v>
      </c>
      <c r="G48" s="32"/>
      <c r="H48" s="33" t="s">
        <v>50</v>
      </c>
      <c r="I48" s="33"/>
      <c r="J48" s="83" t="s">
        <v>14</v>
      </c>
      <c r="K48" s="34">
        <v>11331750</v>
      </c>
      <c r="L48" s="34">
        <v>0</v>
      </c>
      <c r="M48" s="34">
        <f>Таблица1[[#This Row],[8]]-Таблица1[[#This Row],[9]]</f>
        <v>11331750</v>
      </c>
      <c r="N48" s="9"/>
      <c r="O48" s="9">
        <v>0</v>
      </c>
      <c r="P48" s="9"/>
      <c r="Q48" s="9"/>
      <c r="R48" s="9"/>
      <c r="S48" s="58">
        <f>Таблица1[[#This Row],[95]]+Таблица1[[#This Row],[94]]-Таблица1[[#This Row],[92]]</f>
        <v>0</v>
      </c>
      <c r="T48" s="9"/>
      <c r="U48" s="9"/>
      <c r="V48" s="9"/>
      <c r="W48" s="9"/>
      <c r="X48" s="6"/>
      <c r="Y48" s="6"/>
      <c r="Z48" s="6"/>
      <c r="AA48" s="6" t="s">
        <v>40</v>
      </c>
    </row>
    <row r="49" spans="1:27" s="59" customFormat="1" ht="27.6">
      <c r="A49" s="57"/>
      <c r="B49" s="56" t="s">
        <v>165</v>
      </c>
      <c r="C49" s="56" t="s">
        <v>102</v>
      </c>
      <c r="D49" s="56" t="s">
        <v>110</v>
      </c>
      <c r="E49" s="56"/>
      <c r="F49" s="57" t="s">
        <v>34</v>
      </c>
      <c r="G49" s="56" t="s">
        <v>101</v>
      </c>
      <c r="H49" s="57" t="s">
        <v>50</v>
      </c>
      <c r="I49" s="57" t="s">
        <v>93</v>
      </c>
      <c r="J49" s="83" t="s">
        <v>14</v>
      </c>
      <c r="K49" s="64">
        <v>4000000</v>
      </c>
      <c r="L49" s="26">
        <v>3979999.98</v>
      </c>
      <c r="M49" s="64">
        <f>Таблица1[[#This Row],[8]]-Таблица1[[#This Row],[9]]</f>
        <v>20000.020000000019</v>
      </c>
      <c r="N49" s="64"/>
      <c r="O49" s="64">
        <v>3980000</v>
      </c>
      <c r="P49" s="64"/>
      <c r="Q49" s="64"/>
      <c r="R49" s="64" t="e">
        <f>#REF!</f>
        <v>#REF!</v>
      </c>
      <c r="S49" s="58" t="e">
        <f>Таблица1[[#This Row],[95]]+Таблица1[[#This Row],[94]]-Таблица1[[#This Row],[92]]</f>
        <v>#REF!</v>
      </c>
      <c r="T49" s="64"/>
      <c r="U49" s="64"/>
      <c r="V49" s="64"/>
      <c r="W49" s="64"/>
      <c r="X49" s="56"/>
      <c r="Y49" s="56"/>
      <c r="Z49" s="56"/>
      <c r="AA49" s="56" t="s">
        <v>38</v>
      </c>
    </row>
    <row r="50" spans="1:27" s="59" customFormat="1" ht="82.8">
      <c r="A50" s="55"/>
      <c r="B50" s="56" t="s">
        <v>163</v>
      </c>
      <c r="C50" s="56" t="s">
        <v>180</v>
      </c>
      <c r="D50" s="56" t="s">
        <v>179</v>
      </c>
      <c r="E50" s="56"/>
      <c r="F50" s="57" t="s">
        <v>34</v>
      </c>
      <c r="G50" s="56" t="s">
        <v>101</v>
      </c>
      <c r="H50" s="57" t="s">
        <v>50</v>
      </c>
      <c r="I50" s="57" t="s">
        <v>93</v>
      </c>
      <c r="J50" s="83" t="s">
        <v>17</v>
      </c>
      <c r="K50" s="64">
        <v>871250</v>
      </c>
      <c r="L50" s="64">
        <v>163790.22</v>
      </c>
      <c r="M50" s="64">
        <f>Таблица1[[#This Row],[8]]-Таблица1[[#This Row],[9]]</f>
        <v>707459.78</v>
      </c>
      <c r="N50" s="64"/>
      <c r="O50" s="64">
        <v>163790.22</v>
      </c>
      <c r="P50" s="64"/>
      <c r="Q50" s="64"/>
      <c r="R50" s="64" t="e">
        <f>#REF!</f>
        <v>#REF!</v>
      </c>
      <c r="S50" s="58" t="e">
        <f>Таблица1[[#This Row],[95]]+Таблица1[[#This Row],[94]]-Таблица1[[#This Row],[92]]</f>
        <v>#REF!</v>
      </c>
      <c r="T50" s="64"/>
      <c r="U50" s="64"/>
      <c r="V50" s="64"/>
      <c r="W50" s="64"/>
      <c r="X50" s="56"/>
      <c r="Y50" s="56"/>
      <c r="Z50" s="56"/>
      <c r="AA50" s="56" t="s">
        <v>40</v>
      </c>
    </row>
    <row r="51" spans="1:27" s="59" customFormat="1" ht="27.6">
      <c r="A51" s="57"/>
      <c r="B51" s="56" t="s">
        <v>164</v>
      </c>
      <c r="C51" s="56" t="s">
        <v>183</v>
      </c>
      <c r="D51" s="56" t="s">
        <v>184</v>
      </c>
      <c r="E51" s="56"/>
      <c r="F51" s="57" t="s">
        <v>34</v>
      </c>
      <c r="G51" s="56" t="s">
        <v>101</v>
      </c>
      <c r="H51" s="57" t="s">
        <v>51</v>
      </c>
      <c r="I51" s="57" t="s">
        <v>93</v>
      </c>
      <c r="J51" s="83" t="s">
        <v>13</v>
      </c>
      <c r="K51" s="64">
        <v>320000</v>
      </c>
      <c r="L51" s="64">
        <v>320000</v>
      </c>
      <c r="M51" s="64">
        <f>Таблица1[[#This Row],[8]]-Таблица1[[#This Row],[9]]</f>
        <v>0</v>
      </c>
      <c r="N51" s="64"/>
      <c r="O51" s="64">
        <v>320000</v>
      </c>
      <c r="P51" s="64"/>
      <c r="Q51" s="64"/>
      <c r="R51" s="64" t="e">
        <f>#REF!</f>
        <v>#REF!</v>
      </c>
      <c r="S51" s="58" t="e">
        <f>Таблица1[[#This Row],[95]]+Таблица1[[#This Row],[94]]-Таблица1[[#This Row],[92]]</f>
        <v>#REF!</v>
      </c>
      <c r="T51" s="64"/>
      <c r="U51" s="64"/>
      <c r="V51" s="64"/>
      <c r="W51" s="64"/>
      <c r="X51" s="56"/>
      <c r="Y51" s="56"/>
      <c r="Z51" s="56"/>
      <c r="AA51" s="56" t="s">
        <v>40</v>
      </c>
    </row>
    <row r="52" spans="1:27" s="59" customFormat="1">
      <c r="A52" s="57"/>
      <c r="B52" s="56" t="s">
        <v>150</v>
      </c>
      <c r="C52" s="56" t="s">
        <v>197</v>
      </c>
      <c r="D52" s="56" t="s">
        <v>196</v>
      </c>
      <c r="E52" s="56"/>
      <c r="F52" s="57" t="s">
        <v>34</v>
      </c>
      <c r="G52" s="56" t="s">
        <v>198</v>
      </c>
      <c r="H52" s="57" t="s">
        <v>50</v>
      </c>
      <c r="I52" s="57" t="s">
        <v>93</v>
      </c>
      <c r="J52" s="83" t="s">
        <v>14</v>
      </c>
      <c r="K52" s="62">
        <v>1342504</v>
      </c>
      <c r="L52" s="25">
        <v>362198</v>
      </c>
      <c r="M52" s="64">
        <f>Таблица1[[#This Row],[8]]-Таблица1[[#This Row],[9]]</f>
        <v>980306</v>
      </c>
      <c r="N52" s="62"/>
      <c r="O52" s="62"/>
      <c r="P52" s="62"/>
      <c r="Q52" s="62"/>
      <c r="R52" s="62"/>
      <c r="S52" s="58">
        <f>Таблица1[[#This Row],[95]]+Таблица1[[#This Row],[94]]-Таблица1[[#This Row],[92]]</f>
        <v>0</v>
      </c>
      <c r="T52" s="62"/>
      <c r="U52" s="62"/>
      <c r="V52" s="64" t="s">
        <v>199</v>
      </c>
      <c r="W52" s="64"/>
      <c r="X52" s="60"/>
      <c r="Y52" s="60"/>
      <c r="Z52" s="60"/>
      <c r="AA52" s="60"/>
    </row>
    <row r="53" spans="1:27" ht="55.2">
      <c r="A53" s="20"/>
      <c r="B53" s="5" t="s">
        <v>206</v>
      </c>
      <c r="C53" s="38" t="s">
        <v>221</v>
      </c>
      <c r="D53" s="38" t="s">
        <v>222</v>
      </c>
      <c r="E53" s="38" t="s">
        <v>281</v>
      </c>
      <c r="F53" s="41" t="s">
        <v>34</v>
      </c>
      <c r="G53" s="38" t="s">
        <v>223</v>
      </c>
      <c r="H53" s="41" t="s">
        <v>50</v>
      </c>
      <c r="I53" s="41" t="s">
        <v>93</v>
      </c>
      <c r="J53" s="83" t="s">
        <v>11</v>
      </c>
      <c r="K53" s="22">
        <v>9443125</v>
      </c>
      <c r="L53" s="25">
        <v>6740784.3700000001</v>
      </c>
      <c r="M53" s="7">
        <f>Таблица1[[#This Row],[8]]-Таблица1[[#This Row],[9]]</f>
        <v>2702340.63</v>
      </c>
      <c r="N53" s="22"/>
      <c r="O53" s="22">
        <v>6740784.3700000001</v>
      </c>
      <c r="P53" s="22"/>
      <c r="Q53" s="22"/>
      <c r="R53" s="22" t="e">
        <f>#REF!</f>
        <v>#REF!</v>
      </c>
      <c r="S53" s="58" t="e">
        <f>Таблица1[[#This Row],[95]]+Таблица1[[#This Row],[94]]-Таблица1[[#This Row],[92]]</f>
        <v>#REF!</v>
      </c>
      <c r="T53" s="22"/>
      <c r="U53" s="22"/>
      <c r="V53" s="22"/>
      <c r="W53" s="22"/>
      <c r="X53" s="21"/>
      <c r="Y53" s="21"/>
      <c r="Z53" s="21"/>
      <c r="AA53" s="6" t="s">
        <v>40</v>
      </c>
    </row>
    <row r="54" spans="1:27">
      <c r="A54" s="20"/>
      <c r="B54" s="5" t="s">
        <v>207</v>
      </c>
      <c r="C54" s="38" t="s">
        <v>224</v>
      </c>
      <c r="D54" s="21"/>
      <c r="E54" s="38" t="s">
        <v>99</v>
      </c>
      <c r="F54" s="41" t="s">
        <v>34</v>
      </c>
      <c r="G54" s="21"/>
      <c r="H54" s="20"/>
      <c r="I54" s="20"/>
      <c r="J54" s="83" t="s">
        <v>9</v>
      </c>
      <c r="K54" s="22">
        <v>1200000</v>
      </c>
      <c r="L54" s="22">
        <v>1134000</v>
      </c>
      <c r="M54" s="7">
        <f>Таблица1[[#This Row],[8]]-Таблица1[[#This Row],[9]]</f>
        <v>66000</v>
      </c>
      <c r="N54" s="22"/>
      <c r="O54" s="22"/>
      <c r="P54" s="22"/>
      <c r="Q54" s="22"/>
      <c r="R54" s="22"/>
      <c r="S54" s="58">
        <f>Таблица1[[#This Row],[95]]+Таблица1[[#This Row],[94]]-Таблица1[[#This Row],[92]]</f>
        <v>0</v>
      </c>
      <c r="T54" s="22"/>
      <c r="U54" s="22"/>
      <c r="V54" s="22"/>
      <c r="W54" s="22"/>
      <c r="X54" s="21"/>
      <c r="Y54" s="21"/>
      <c r="Z54" s="21"/>
      <c r="AA54" s="56" t="s">
        <v>45</v>
      </c>
    </row>
    <row r="55" spans="1:27" ht="41.4">
      <c r="A55" s="20"/>
      <c r="B55" s="5" t="s">
        <v>208</v>
      </c>
      <c r="C55" s="38" t="s">
        <v>225</v>
      </c>
      <c r="D55" s="38" t="s">
        <v>226</v>
      </c>
      <c r="E55" s="38" t="s">
        <v>281</v>
      </c>
      <c r="F55" s="39" t="s">
        <v>34</v>
      </c>
      <c r="G55" s="38" t="s">
        <v>228</v>
      </c>
      <c r="H55" s="39" t="s">
        <v>51</v>
      </c>
      <c r="I55" s="41" t="s">
        <v>93</v>
      </c>
      <c r="J55" s="83" t="s">
        <v>9</v>
      </c>
      <c r="K55" s="22">
        <v>115000</v>
      </c>
      <c r="L55" s="22">
        <v>65425</v>
      </c>
      <c r="M55" s="7">
        <f>Таблица1[[#This Row],[8]]-Таблица1[[#This Row],[9]]</f>
        <v>49575</v>
      </c>
      <c r="N55" s="22"/>
      <c r="O55" s="22">
        <v>65425</v>
      </c>
      <c r="P55" s="22"/>
      <c r="Q55" s="22"/>
      <c r="R55" s="22">
        <v>0</v>
      </c>
      <c r="S55" s="58">
        <f>Таблица1[[#This Row],[95]]+Таблица1[[#This Row],[94]]-Таблица1[[#This Row],[92]]</f>
        <v>65425</v>
      </c>
      <c r="T55" s="22"/>
      <c r="U55" s="22"/>
      <c r="V55" s="22"/>
      <c r="W55" s="22"/>
      <c r="X55" s="21"/>
      <c r="Y55" s="21"/>
      <c r="Z55" s="21"/>
      <c r="AA55" s="6" t="s">
        <v>40</v>
      </c>
    </row>
    <row r="56" spans="1:27">
      <c r="A56" s="20"/>
      <c r="B56" s="5" t="s">
        <v>209</v>
      </c>
      <c r="C56" s="38" t="s">
        <v>229</v>
      </c>
      <c r="D56" s="71" t="s">
        <v>279</v>
      </c>
      <c r="E56" s="71" t="s">
        <v>99</v>
      </c>
      <c r="F56" s="39" t="s">
        <v>34</v>
      </c>
      <c r="G56" s="21"/>
      <c r="H56" s="20"/>
      <c r="I56" s="41" t="s">
        <v>93</v>
      </c>
      <c r="J56" s="83" t="s">
        <v>319</v>
      </c>
      <c r="K56" s="22">
        <v>276000</v>
      </c>
      <c r="L56" s="22">
        <v>0</v>
      </c>
      <c r="M56" s="7">
        <f>Таблица1[[#This Row],[8]]-Таблица1[[#This Row],[9]]</f>
        <v>276000</v>
      </c>
      <c r="N56" s="22"/>
      <c r="O56" s="22">
        <v>0</v>
      </c>
      <c r="P56" s="22"/>
      <c r="Q56" s="22"/>
      <c r="R56" s="22"/>
      <c r="S56" s="58">
        <f>Таблица1[[#This Row],[95]]+Таблица1[[#This Row],[94]]-Таблица1[[#This Row],[92]]</f>
        <v>0</v>
      </c>
      <c r="T56" s="22"/>
      <c r="U56" s="22"/>
      <c r="V56" s="22"/>
      <c r="W56" s="22"/>
      <c r="X56" s="21"/>
      <c r="Y56" s="21"/>
      <c r="Z56" s="21"/>
      <c r="AA56" s="56" t="s">
        <v>45</v>
      </c>
    </row>
    <row r="57" spans="1:27">
      <c r="A57" s="20"/>
      <c r="B57" s="5" t="s">
        <v>204</v>
      </c>
      <c r="C57" s="38" t="s">
        <v>205</v>
      </c>
      <c r="D57" s="38" t="s">
        <v>250</v>
      </c>
      <c r="E57" s="38" t="s">
        <v>281</v>
      </c>
      <c r="F57" s="39" t="s">
        <v>34</v>
      </c>
      <c r="G57" s="38" t="s">
        <v>211</v>
      </c>
      <c r="H57" s="37" t="s">
        <v>50</v>
      </c>
      <c r="I57" s="41" t="s">
        <v>93</v>
      </c>
      <c r="J57" s="83" t="s">
        <v>17</v>
      </c>
      <c r="K57" s="22">
        <v>498334</v>
      </c>
      <c r="L57" s="22">
        <v>162619</v>
      </c>
      <c r="M57" s="7">
        <f>Таблица1[[#This Row],[8]]-Таблица1[[#This Row],[9]]</f>
        <v>335715</v>
      </c>
      <c r="N57" s="22"/>
      <c r="O57" s="22">
        <v>162619</v>
      </c>
      <c r="P57" s="22"/>
      <c r="Q57" s="22"/>
      <c r="R57" s="22"/>
      <c r="S57" s="58">
        <f>Таблица1[[#This Row],[95]]+Таблица1[[#This Row],[94]]-Таблица1[[#This Row],[92]]</f>
        <v>162619</v>
      </c>
      <c r="T57" s="22"/>
      <c r="U57" s="7" t="s">
        <v>99</v>
      </c>
      <c r="V57" s="7" t="s">
        <v>200</v>
      </c>
      <c r="W57" s="22"/>
      <c r="X57" s="21"/>
      <c r="Y57" s="21"/>
      <c r="Z57" s="21"/>
      <c r="AA57" s="38" t="s">
        <v>38</v>
      </c>
    </row>
    <row r="58" spans="1:27" ht="96.6">
      <c r="A58" s="20"/>
      <c r="B58" s="5" t="s">
        <v>210</v>
      </c>
      <c r="C58" s="38" t="s">
        <v>230</v>
      </c>
      <c r="D58" s="38" t="s">
        <v>226</v>
      </c>
      <c r="E58" s="38" t="s">
        <v>281</v>
      </c>
      <c r="F58" s="39" t="s">
        <v>34</v>
      </c>
      <c r="G58" s="38" t="s">
        <v>227</v>
      </c>
      <c r="H58" s="39" t="s">
        <v>50</v>
      </c>
      <c r="I58" s="41" t="s">
        <v>93</v>
      </c>
      <c r="J58" s="83" t="s">
        <v>3</v>
      </c>
      <c r="K58" s="22">
        <v>683736.67</v>
      </c>
      <c r="L58" s="22">
        <v>683736.67</v>
      </c>
      <c r="M58" s="7">
        <f>Таблица1[[#This Row],[8]]-Таблица1[[#This Row],[9]]</f>
        <v>0</v>
      </c>
      <c r="N58" s="22"/>
      <c r="O58" s="22">
        <v>683736.67</v>
      </c>
      <c r="P58" s="22"/>
      <c r="Q58" s="22"/>
      <c r="R58" s="22">
        <v>0</v>
      </c>
      <c r="S58" s="58">
        <f>Таблица1[[#This Row],[95]]+Таблица1[[#This Row],[94]]-Таблица1[[#This Row],[92]]</f>
        <v>683736.67</v>
      </c>
      <c r="T58" s="22"/>
      <c r="U58" s="22"/>
      <c r="V58" s="22"/>
      <c r="W58" s="22"/>
      <c r="X58" s="21"/>
      <c r="Y58" s="21"/>
      <c r="Z58" s="21"/>
      <c r="AA58" s="6" t="s">
        <v>40</v>
      </c>
    </row>
    <row r="59" spans="1:27" ht="27.6">
      <c r="A59" s="20"/>
      <c r="B59" s="5" t="s">
        <v>212</v>
      </c>
      <c r="C59" s="38" t="s">
        <v>231</v>
      </c>
      <c r="D59" s="38" t="s">
        <v>232</v>
      </c>
      <c r="E59" s="38" t="s">
        <v>99</v>
      </c>
      <c r="F59" s="39" t="s">
        <v>34</v>
      </c>
      <c r="G59" s="38" t="s">
        <v>251</v>
      </c>
      <c r="H59" s="39" t="s">
        <v>50</v>
      </c>
      <c r="I59" s="41" t="s">
        <v>93</v>
      </c>
      <c r="J59" s="83" t="s">
        <v>3</v>
      </c>
      <c r="K59" s="22">
        <v>192570</v>
      </c>
      <c r="L59" s="22">
        <v>192570</v>
      </c>
      <c r="M59" s="7">
        <f>Таблица1[[#This Row],[8]]-Таблица1[[#This Row],[9]]</f>
        <v>0</v>
      </c>
      <c r="N59" s="22"/>
      <c r="O59" s="22">
        <v>192570</v>
      </c>
      <c r="P59" s="22"/>
      <c r="Q59" s="22"/>
      <c r="R59" s="22" t="e">
        <f>#REF!</f>
        <v>#REF!</v>
      </c>
      <c r="S59" s="58" t="e">
        <f>Таблица1[[#This Row],[95]]+Таблица1[[#This Row],[94]]-Таблица1[[#This Row],[92]]</f>
        <v>#REF!</v>
      </c>
      <c r="T59" s="22"/>
      <c r="U59" s="22"/>
      <c r="V59" s="22"/>
      <c r="W59" s="22"/>
      <c r="X59" s="21"/>
      <c r="Y59" s="21"/>
      <c r="Z59" s="21"/>
      <c r="AA59" s="6" t="s">
        <v>40</v>
      </c>
    </row>
    <row r="60" spans="1:27">
      <c r="A60" s="20"/>
      <c r="B60" s="5" t="s">
        <v>213</v>
      </c>
      <c r="C60" s="38" t="s">
        <v>229</v>
      </c>
      <c r="D60" s="21"/>
      <c r="E60" s="38" t="s">
        <v>99</v>
      </c>
      <c r="F60" s="39" t="s">
        <v>34</v>
      </c>
      <c r="G60" s="21"/>
      <c r="H60" s="39" t="s">
        <v>50</v>
      </c>
      <c r="I60" s="41"/>
      <c r="J60" s="83" t="s">
        <v>3</v>
      </c>
      <c r="K60" s="22">
        <v>302400</v>
      </c>
      <c r="L60" s="22">
        <v>302400</v>
      </c>
      <c r="M60" s="7">
        <f>Таблица1[[#This Row],[8]]-Таблица1[[#This Row],[9]]</f>
        <v>0</v>
      </c>
      <c r="N60" s="22"/>
      <c r="O60" s="22">
        <v>302400</v>
      </c>
      <c r="P60" s="22"/>
      <c r="Q60" s="22"/>
      <c r="R60" s="22"/>
      <c r="S60" s="58">
        <f>Таблица1[[#This Row],[95]]+Таблица1[[#This Row],[94]]-Таблица1[[#This Row],[92]]</f>
        <v>302400</v>
      </c>
      <c r="T60" s="22"/>
      <c r="U60" s="22"/>
      <c r="V60" s="22"/>
      <c r="W60" s="22"/>
      <c r="X60" s="21"/>
      <c r="Y60" s="21"/>
      <c r="Z60" s="21"/>
      <c r="AA60" s="56" t="s">
        <v>45</v>
      </c>
    </row>
    <row r="61" spans="1:27">
      <c r="A61" s="20"/>
      <c r="B61" s="5" t="s">
        <v>214</v>
      </c>
      <c r="C61" s="38" t="s">
        <v>233</v>
      </c>
      <c r="D61" s="21"/>
      <c r="E61" s="21"/>
      <c r="F61" s="39" t="s">
        <v>34</v>
      </c>
      <c r="G61" s="21"/>
      <c r="H61" s="39" t="s">
        <v>50</v>
      </c>
      <c r="I61" s="20"/>
      <c r="J61" s="83" t="s">
        <v>15</v>
      </c>
      <c r="K61" s="22">
        <v>899410</v>
      </c>
      <c r="L61" s="22"/>
      <c r="M61" s="7">
        <f>Таблица1[[#This Row],[8]]-Таблица1[[#This Row],[9]]</f>
        <v>899410</v>
      </c>
      <c r="N61" s="22"/>
      <c r="O61" s="22"/>
      <c r="P61" s="22"/>
      <c r="Q61" s="22"/>
      <c r="R61" s="22"/>
      <c r="S61" s="58">
        <f>Таблица1[[#This Row],[95]]+Таблица1[[#This Row],[94]]-Таблица1[[#This Row],[92]]</f>
        <v>0</v>
      </c>
      <c r="T61" s="22"/>
      <c r="U61" s="22"/>
      <c r="V61" s="22"/>
      <c r="W61" s="22"/>
      <c r="X61" s="21"/>
      <c r="Y61" s="21"/>
      <c r="Z61" s="21"/>
      <c r="AA61" s="6" t="s">
        <v>40</v>
      </c>
    </row>
    <row r="62" spans="1:27">
      <c r="A62" s="20"/>
      <c r="B62" s="5" t="s">
        <v>215</v>
      </c>
      <c r="C62" s="38" t="s">
        <v>234</v>
      </c>
      <c r="D62" s="21"/>
      <c r="E62" s="21"/>
      <c r="F62" s="39" t="s">
        <v>34</v>
      </c>
      <c r="G62" s="21"/>
      <c r="H62" s="39" t="s">
        <v>51</v>
      </c>
      <c r="I62" s="20"/>
      <c r="J62" s="83" t="s">
        <v>280</v>
      </c>
      <c r="K62" s="22">
        <v>122000</v>
      </c>
      <c r="L62" s="22"/>
      <c r="M62" s="7">
        <f>Таблица1[[#This Row],[8]]-Таблица1[[#This Row],[9]]</f>
        <v>122000</v>
      </c>
      <c r="N62" s="22"/>
      <c r="O62" s="22"/>
      <c r="P62" s="22"/>
      <c r="Q62" s="22"/>
      <c r="R62" s="22"/>
      <c r="S62" s="58">
        <f>Таблица1[[#This Row],[95]]+Таблица1[[#This Row],[94]]-Таблица1[[#This Row],[92]]</f>
        <v>0</v>
      </c>
      <c r="T62" s="22"/>
      <c r="U62" s="22"/>
      <c r="V62" s="22"/>
      <c r="W62" s="22"/>
      <c r="X62" s="21"/>
      <c r="Y62" s="21"/>
      <c r="Z62" s="21"/>
      <c r="AA62" s="38" t="s">
        <v>276</v>
      </c>
    </row>
    <row r="63" spans="1:27">
      <c r="A63" s="20"/>
      <c r="B63" s="5" t="s">
        <v>216</v>
      </c>
      <c r="C63" s="38" t="s">
        <v>235</v>
      </c>
      <c r="D63" s="21"/>
      <c r="E63" s="21"/>
      <c r="F63" s="39" t="s">
        <v>34</v>
      </c>
      <c r="G63" s="21"/>
      <c r="H63" s="39" t="s">
        <v>50</v>
      </c>
      <c r="I63" s="20"/>
      <c r="J63" s="83" t="s">
        <v>319</v>
      </c>
      <c r="K63" s="22">
        <v>1950000</v>
      </c>
      <c r="L63" s="22"/>
      <c r="M63" s="7">
        <f>Таблица1[[#This Row],[8]]-Таблица1[[#This Row],[9]]</f>
        <v>1950000</v>
      </c>
      <c r="N63" s="22"/>
      <c r="O63" s="22"/>
      <c r="P63" s="22"/>
      <c r="Q63" s="22"/>
      <c r="R63" s="22"/>
      <c r="S63" s="58">
        <f>Таблица1[[#This Row],[95]]+Таблица1[[#This Row],[94]]-Таблица1[[#This Row],[92]]</f>
        <v>0</v>
      </c>
      <c r="T63" s="22"/>
      <c r="U63" s="22"/>
      <c r="V63" s="22"/>
      <c r="W63" s="22"/>
      <c r="X63" s="21"/>
      <c r="Y63" s="21"/>
      <c r="Z63" s="21"/>
      <c r="AA63" s="56" t="s">
        <v>45</v>
      </c>
    </row>
    <row r="64" spans="1:27">
      <c r="A64" s="20"/>
      <c r="B64" s="5" t="s">
        <v>217</v>
      </c>
      <c r="C64" s="38" t="s">
        <v>236</v>
      </c>
      <c r="D64" s="21"/>
      <c r="E64" s="21"/>
      <c r="F64" s="39" t="s">
        <v>34</v>
      </c>
      <c r="G64" s="21"/>
      <c r="H64" s="39" t="s">
        <v>50</v>
      </c>
      <c r="I64" s="20"/>
      <c r="J64" s="83" t="s">
        <v>11</v>
      </c>
      <c r="K64" s="22">
        <v>3217158</v>
      </c>
      <c r="L64" s="22"/>
      <c r="M64" s="7">
        <f>Таблица1[[#This Row],[8]]-Таблица1[[#This Row],[9]]</f>
        <v>3217158</v>
      </c>
      <c r="N64" s="22"/>
      <c r="O64" s="22"/>
      <c r="P64" s="22"/>
      <c r="Q64" s="22"/>
      <c r="R64" s="22"/>
      <c r="S64" s="58">
        <f>Таблица1[[#This Row],[95]]+Таблица1[[#This Row],[94]]-Таблица1[[#This Row],[92]]</f>
        <v>0</v>
      </c>
      <c r="T64" s="22"/>
      <c r="U64" s="22"/>
      <c r="V64" s="22"/>
      <c r="W64" s="22"/>
      <c r="X64" s="21"/>
      <c r="Y64" s="21"/>
      <c r="Z64" s="21"/>
      <c r="AA64" s="38" t="s">
        <v>38</v>
      </c>
    </row>
    <row r="65" spans="1:27">
      <c r="A65" s="20"/>
      <c r="B65" s="5" t="s">
        <v>218</v>
      </c>
      <c r="C65" s="38" t="s">
        <v>238</v>
      </c>
      <c r="D65" s="21"/>
      <c r="E65" s="21"/>
      <c r="F65" s="39" t="s">
        <v>34</v>
      </c>
      <c r="G65" s="21"/>
      <c r="H65" s="39" t="s">
        <v>50</v>
      </c>
      <c r="I65" s="20"/>
      <c r="J65" s="83" t="s">
        <v>13</v>
      </c>
      <c r="K65" s="22">
        <v>210185.86</v>
      </c>
      <c r="L65" s="22"/>
      <c r="M65" s="7">
        <f>Таблица1[[#This Row],[8]]-Таблица1[[#This Row],[9]]</f>
        <v>210185.86</v>
      </c>
      <c r="N65" s="22"/>
      <c r="O65" s="22"/>
      <c r="P65" s="22"/>
      <c r="Q65" s="22"/>
      <c r="R65" s="22"/>
      <c r="S65" s="58">
        <f>Таблица1[[#This Row],[95]]+Таблица1[[#This Row],[94]]-Таблица1[[#This Row],[92]]</f>
        <v>0</v>
      </c>
      <c r="T65" s="22"/>
      <c r="U65" s="22"/>
      <c r="V65" s="22"/>
      <c r="W65" s="22"/>
      <c r="X65" s="21"/>
      <c r="Y65" s="21"/>
      <c r="Z65" s="21"/>
      <c r="AA65" s="56" t="s">
        <v>45</v>
      </c>
    </row>
    <row r="66" spans="1:27">
      <c r="A66" s="20"/>
      <c r="B66" s="5" t="s">
        <v>219</v>
      </c>
      <c r="C66" s="38" t="s">
        <v>239</v>
      </c>
      <c r="D66" s="21"/>
      <c r="E66" s="21"/>
      <c r="F66" s="39" t="s">
        <v>34</v>
      </c>
      <c r="G66" s="21"/>
      <c r="H66" s="39" t="s">
        <v>50</v>
      </c>
      <c r="I66" s="20"/>
      <c r="J66" s="83" t="s">
        <v>318</v>
      </c>
      <c r="K66" s="22">
        <v>660000</v>
      </c>
      <c r="L66" s="22"/>
      <c r="M66" s="7">
        <f>Таблица1[[#This Row],[8]]-Таблица1[[#This Row],[9]]</f>
        <v>660000</v>
      </c>
      <c r="N66" s="22"/>
      <c r="O66" s="22"/>
      <c r="P66" s="22"/>
      <c r="Q66" s="22"/>
      <c r="R66" s="22"/>
      <c r="S66" s="58">
        <f>Таблица1[[#This Row],[95]]+Таблица1[[#This Row],[94]]-Таблица1[[#This Row],[92]]</f>
        <v>0</v>
      </c>
      <c r="T66" s="22"/>
      <c r="U66" s="22"/>
      <c r="V66" s="22"/>
      <c r="W66" s="22"/>
      <c r="X66" s="21"/>
      <c r="Y66" s="21"/>
      <c r="Z66" s="21"/>
      <c r="AA66" s="6" t="s">
        <v>40</v>
      </c>
    </row>
    <row r="67" spans="1:27">
      <c r="A67" s="20"/>
      <c r="B67" s="5" t="s">
        <v>220</v>
      </c>
      <c r="C67" s="38" t="s">
        <v>240</v>
      </c>
      <c r="D67" s="21"/>
      <c r="E67" s="21"/>
      <c r="F67" s="39" t="s">
        <v>34</v>
      </c>
      <c r="G67" s="21"/>
      <c r="H67" s="39" t="s">
        <v>51</v>
      </c>
      <c r="I67" s="20"/>
      <c r="J67" s="83" t="s">
        <v>9</v>
      </c>
      <c r="K67" s="22">
        <v>249998</v>
      </c>
      <c r="L67" s="22"/>
      <c r="M67" s="7">
        <f>Таблица1[[#This Row],[8]]-Таблица1[[#This Row],[9]]</f>
        <v>249998</v>
      </c>
      <c r="N67" s="22"/>
      <c r="O67" s="22"/>
      <c r="P67" s="22"/>
      <c r="Q67" s="22"/>
      <c r="R67" s="22"/>
      <c r="S67" s="58">
        <f>Таблица1[[#This Row],[95]]+Таблица1[[#This Row],[94]]-Таблица1[[#This Row],[92]]</f>
        <v>0</v>
      </c>
      <c r="T67" s="22"/>
      <c r="U67" s="22"/>
      <c r="V67" s="22"/>
      <c r="W67" s="22"/>
      <c r="X67" s="21"/>
      <c r="Y67" s="21"/>
      <c r="Z67" s="21"/>
      <c r="AA67" s="6" t="s">
        <v>40</v>
      </c>
    </row>
    <row r="68" spans="1:27" ht="27.6">
      <c r="A68" s="42"/>
      <c r="B68" s="19" t="s">
        <v>237</v>
      </c>
      <c r="C68" s="43" t="s">
        <v>241</v>
      </c>
      <c r="D68" s="44"/>
      <c r="E68" s="44"/>
      <c r="F68" s="40" t="s">
        <v>34</v>
      </c>
      <c r="G68" s="44"/>
      <c r="H68" s="40" t="s">
        <v>50</v>
      </c>
      <c r="I68" s="42"/>
      <c r="J68" s="80" t="s">
        <v>13</v>
      </c>
      <c r="K68" s="45">
        <v>500000</v>
      </c>
      <c r="L68" s="45"/>
      <c r="M68" s="46">
        <f>Таблица1[[#This Row],[8]]-Таблица1[[#This Row],[9]]</f>
        <v>500000</v>
      </c>
      <c r="N68" s="45"/>
      <c r="O68" s="45"/>
      <c r="P68" s="45"/>
      <c r="Q68" s="45"/>
      <c r="R68" s="45"/>
      <c r="S68" s="58">
        <f>Таблица1[[#This Row],[95]]+Таблица1[[#This Row],[94]]-Таблица1[[#This Row],[92]]</f>
        <v>0</v>
      </c>
      <c r="T68" s="45"/>
      <c r="U68" s="45"/>
      <c r="V68" s="45"/>
      <c r="W68" s="45"/>
      <c r="X68" s="44"/>
      <c r="Y68" s="44"/>
      <c r="Z68" s="44"/>
      <c r="AA68" s="56" t="s">
        <v>45</v>
      </c>
    </row>
    <row r="69" spans="1:27" s="47" customFormat="1" ht="27.6">
      <c r="A69" s="48"/>
      <c r="B69" s="19" t="s">
        <v>242</v>
      </c>
      <c r="C69" s="49" t="s">
        <v>245</v>
      </c>
      <c r="D69" s="49"/>
      <c r="E69" s="53"/>
      <c r="F69" s="40" t="s">
        <v>34</v>
      </c>
      <c r="G69" s="49"/>
      <c r="H69" s="48" t="s">
        <v>50</v>
      </c>
      <c r="I69" s="48"/>
      <c r="J69" s="83" t="s">
        <v>280</v>
      </c>
      <c r="K69" s="50">
        <v>69676.66</v>
      </c>
      <c r="L69" s="50"/>
      <c r="M69" s="50"/>
      <c r="N69" s="50"/>
      <c r="O69" s="50"/>
      <c r="P69" s="50"/>
      <c r="Q69" s="50"/>
      <c r="R69" s="50"/>
      <c r="S69" s="58">
        <f>Таблица1[[#This Row],[95]]+Таблица1[[#This Row],[94]]-Таблица1[[#This Row],[92]]</f>
        <v>0</v>
      </c>
      <c r="T69" s="50"/>
      <c r="U69" s="50"/>
      <c r="V69" s="50"/>
      <c r="W69" s="50"/>
      <c r="X69" s="49"/>
      <c r="Y69" s="49"/>
      <c r="Z69" s="49"/>
      <c r="AA69" s="38" t="s">
        <v>38</v>
      </c>
    </row>
    <row r="70" spans="1:27" s="47" customFormat="1">
      <c r="A70" s="48"/>
      <c r="B70" s="19" t="s">
        <v>243</v>
      </c>
      <c r="C70" s="49" t="s">
        <v>246</v>
      </c>
      <c r="D70" s="49"/>
      <c r="E70" s="53"/>
      <c r="F70" s="40" t="s">
        <v>34</v>
      </c>
      <c r="G70" s="49"/>
      <c r="H70" s="48" t="s">
        <v>50</v>
      </c>
      <c r="I70" s="48"/>
      <c r="J70" s="83" t="s">
        <v>9</v>
      </c>
      <c r="K70" s="50">
        <v>146144.54999999999</v>
      </c>
      <c r="L70" s="50"/>
      <c r="M70" s="50"/>
      <c r="N70" s="50"/>
      <c r="O70" s="50"/>
      <c r="P70" s="50"/>
      <c r="Q70" s="50"/>
      <c r="R70" s="50"/>
      <c r="S70" s="58">
        <f>Таблица1[[#This Row],[95]]+Таблица1[[#This Row],[94]]-Таблица1[[#This Row],[92]]</f>
        <v>0</v>
      </c>
      <c r="T70" s="50"/>
      <c r="U70" s="50"/>
      <c r="V70" s="50"/>
      <c r="W70" s="50"/>
      <c r="X70" s="49"/>
      <c r="Y70" s="49"/>
      <c r="Z70" s="49"/>
      <c r="AA70" s="38" t="s">
        <v>276</v>
      </c>
    </row>
    <row r="71" spans="1:27" s="54" customFormat="1" ht="27.6">
      <c r="A71" s="52"/>
      <c r="B71" s="19" t="s">
        <v>244</v>
      </c>
      <c r="C71" s="53" t="s">
        <v>247</v>
      </c>
      <c r="D71" s="53"/>
      <c r="E71" s="53"/>
      <c r="F71" s="40" t="s">
        <v>34</v>
      </c>
      <c r="G71" s="53"/>
      <c r="H71" s="52" t="s">
        <v>51</v>
      </c>
      <c r="I71" s="52"/>
      <c r="J71" s="80" t="s">
        <v>10</v>
      </c>
      <c r="K71" s="51">
        <v>927435.25</v>
      </c>
      <c r="L71" s="51"/>
      <c r="M71" s="51"/>
      <c r="N71" s="51"/>
      <c r="O71" s="51"/>
      <c r="P71" s="51"/>
      <c r="Q71" s="51"/>
      <c r="R71" s="51"/>
      <c r="S71" s="58">
        <f>Таблица1[[#This Row],[95]]+Таблица1[[#This Row],[94]]-Таблица1[[#This Row],[92]]</f>
        <v>0</v>
      </c>
      <c r="T71" s="51"/>
      <c r="U71" s="51"/>
      <c r="V71" s="51"/>
      <c r="W71" s="51"/>
      <c r="X71" s="53"/>
      <c r="Y71" s="53"/>
      <c r="Z71" s="53"/>
      <c r="AA71" s="38" t="s">
        <v>276</v>
      </c>
    </row>
    <row r="72" spans="1:27" s="47" customFormat="1" ht="27.6">
      <c r="A72" s="48"/>
      <c r="B72" s="19" t="s">
        <v>249</v>
      </c>
      <c r="C72" s="49" t="s">
        <v>248</v>
      </c>
      <c r="D72" s="49"/>
      <c r="E72" s="49"/>
      <c r="F72" s="39" t="s">
        <v>34</v>
      </c>
      <c r="G72" s="49"/>
      <c r="H72" s="48" t="s">
        <v>51</v>
      </c>
      <c r="I72" s="48"/>
      <c r="J72" s="83" t="s">
        <v>11</v>
      </c>
      <c r="K72" s="50">
        <v>347110.58</v>
      </c>
      <c r="L72" s="50"/>
      <c r="M72" s="50"/>
      <c r="N72" s="50"/>
      <c r="O72" s="50"/>
      <c r="P72" s="50"/>
      <c r="Q72" s="50"/>
      <c r="R72" s="50"/>
      <c r="S72" s="58">
        <f>Таблица1[[#This Row],[95]]+Таблица1[[#This Row],[94]]-Таблица1[[#This Row],[92]]</f>
        <v>0</v>
      </c>
      <c r="T72" s="50"/>
      <c r="U72" s="50"/>
      <c r="V72" s="50"/>
      <c r="W72" s="50"/>
      <c r="X72" s="49"/>
      <c r="Y72" s="49"/>
      <c r="Z72" s="49"/>
      <c r="AA72" s="38" t="s">
        <v>276</v>
      </c>
    </row>
    <row r="73" spans="1:27">
      <c r="A73" s="66"/>
      <c r="B73" s="19" t="s">
        <v>278</v>
      </c>
      <c r="C73" s="67" t="s">
        <v>277</v>
      </c>
      <c r="D73" s="67"/>
      <c r="E73" s="67"/>
      <c r="F73" s="66"/>
      <c r="G73" s="67"/>
      <c r="H73" s="66" t="s">
        <v>50</v>
      </c>
      <c r="I73" s="66"/>
      <c r="J73" s="84" t="s">
        <v>16</v>
      </c>
      <c r="K73" s="68">
        <v>611431.67000000004</v>
      </c>
      <c r="L73" s="68"/>
      <c r="M73" s="68"/>
      <c r="N73" s="68"/>
      <c r="O73" s="68"/>
      <c r="P73" s="68"/>
      <c r="Q73" s="69"/>
      <c r="R73" s="68"/>
      <c r="S73" s="58">
        <f>Таблица1[[#This Row],[95]]+Таблица1[[#This Row],[94]]-Таблица1[[#This Row],[92]]</f>
        <v>0</v>
      </c>
      <c r="T73" s="68"/>
      <c r="U73" s="68"/>
      <c r="V73" s="68"/>
      <c r="W73" s="69"/>
      <c r="X73" s="67"/>
      <c r="Y73" s="67"/>
      <c r="Z73" s="67"/>
      <c r="AA73" s="67"/>
    </row>
  </sheetData>
  <mergeCells count="22">
    <mergeCell ref="A1:A2"/>
    <mergeCell ref="B1:B2"/>
    <mergeCell ref="M1:M2"/>
    <mergeCell ref="I1:I2"/>
    <mergeCell ref="D1:D2"/>
    <mergeCell ref="G1:G2"/>
    <mergeCell ref="L1:L2"/>
    <mergeCell ref="X1:X2"/>
    <mergeCell ref="Y1:Y2"/>
    <mergeCell ref="Z1:Z2"/>
    <mergeCell ref="AA1:AA2"/>
    <mergeCell ref="C1:C2"/>
    <mergeCell ref="F1:F2"/>
    <mergeCell ref="K1:K2"/>
    <mergeCell ref="N1:N2"/>
    <mergeCell ref="O1:O2"/>
    <mergeCell ref="S1:S2"/>
    <mergeCell ref="P1:P2"/>
    <mergeCell ref="T1:T2"/>
    <mergeCell ref="H1:H2"/>
    <mergeCell ref="R1:R2"/>
    <mergeCell ref="Q1:Q2"/>
  </mergeCells>
  <hyperlinks>
    <hyperlink ref="Y5" r:id="rId1"/>
    <hyperlink ref="Y9" r:id="rId2"/>
    <hyperlink ref="Y12" r:id="rId3"/>
  </hyperlinks>
  <pageMargins left="0.15748031496062992" right="0.15748031496062992" top="0.19685039370078741" bottom="0.19685039370078741" header="0.31496062992125984" footer="0.31496062992125984"/>
  <pageSetup paperSize="8" scale="70" orientation="landscape" horizontalDpi="100" verticalDpi="100" r:id="rId4"/>
  <drawing r:id="rId5"/>
  <legacy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4" sqref="A4"/>
    </sheetView>
  </sheetViews>
  <sheetFormatPr defaultRowHeight="14.4"/>
  <cols>
    <col min="1" max="1" width="51.33203125" customWidth="1"/>
    <col min="2" max="2" width="14.109375" customWidth="1"/>
    <col min="3" max="3" width="15.44140625" customWidth="1"/>
    <col min="4" max="4" width="15.5546875" customWidth="1"/>
    <col min="5" max="5" width="18.5546875" customWidth="1"/>
    <col min="6" max="6" width="18.109375" customWidth="1"/>
    <col min="7" max="7" width="22.88671875" customWidth="1"/>
    <col min="8" max="8" width="9.5546875" bestFit="1" customWidth="1"/>
  </cols>
  <sheetData>
    <row r="1" spans="1:8" s="147" customFormat="1" ht="13.8">
      <c r="A1" s="144" t="s">
        <v>320</v>
      </c>
      <c r="B1" s="145"/>
      <c r="C1" s="145"/>
      <c r="D1" s="145"/>
      <c r="E1" s="145"/>
      <c r="F1" s="145"/>
      <c r="G1" s="145"/>
      <c r="H1" s="146"/>
    </row>
    <row r="2" spans="1:8" s="147" customFormat="1" ht="15.75" customHeight="1">
      <c r="A2" s="148" t="s">
        <v>321</v>
      </c>
      <c r="B2" s="149"/>
      <c r="C2" s="149"/>
      <c r="D2" s="149"/>
      <c r="E2" s="149"/>
      <c r="F2" s="149"/>
      <c r="G2" s="149"/>
      <c r="H2" s="150"/>
    </row>
    <row r="3" spans="1:8" s="147" customFormat="1" ht="13.8">
      <c r="A3" s="148" t="s">
        <v>322</v>
      </c>
      <c r="B3" s="145"/>
      <c r="C3" s="145"/>
      <c r="D3" s="145"/>
      <c r="E3" s="145"/>
      <c r="F3" s="145"/>
      <c r="G3" s="145"/>
      <c r="H3" s="151"/>
    </row>
    <row r="5" spans="1:8" ht="21.75" customHeight="1">
      <c r="A5" s="125" t="s">
        <v>293</v>
      </c>
      <c r="B5" s="125" t="s">
        <v>294</v>
      </c>
      <c r="C5" s="125" t="s">
        <v>295</v>
      </c>
      <c r="D5" s="125" t="s">
        <v>296</v>
      </c>
      <c r="E5" s="125" t="s">
        <v>297</v>
      </c>
      <c r="F5" s="126" t="s">
        <v>298</v>
      </c>
      <c r="G5" s="125" t="s">
        <v>299</v>
      </c>
    </row>
    <row r="6" spans="1:8" ht="115.5" customHeight="1">
      <c r="A6" s="127"/>
      <c r="B6" s="127"/>
      <c r="C6" s="127"/>
      <c r="D6" s="127"/>
      <c r="E6" s="128"/>
      <c r="F6" s="126"/>
      <c r="G6" s="127"/>
    </row>
    <row r="7" spans="1:8">
      <c r="A7" s="129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29">
        <v>7</v>
      </c>
    </row>
    <row r="8" spans="1:8" ht="27">
      <c r="A8" s="130" t="s">
        <v>300</v>
      </c>
      <c r="B8" s="131"/>
      <c r="C8" s="131"/>
      <c r="D8" s="131"/>
      <c r="E8" s="131"/>
      <c r="F8" s="132"/>
      <c r="G8" s="130"/>
    </row>
    <row r="9" spans="1:8">
      <c r="A9" s="130" t="s">
        <v>301</v>
      </c>
      <c r="B9" s="131">
        <v>0</v>
      </c>
      <c r="C9" s="131">
        <v>0</v>
      </c>
      <c r="D9" s="131">
        <v>0</v>
      </c>
      <c r="E9" s="139">
        <v>0</v>
      </c>
      <c r="F9" s="143">
        <v>0</v>
      </c>
      <c r="G9" s="130">
        <v>0</v>
      </c>
    </row>
    <row r="10" spans="1:8">
      <c r="A10" s="133" t="s">
        <v>302</v>
      </c>
      <c r="B10" s="134">
        <v>0</v>
      </c>
      <c r="C10" s="134">
        <v>0</v>
      </c>
      <c r="D10" s="135">
        <v>0</v>
      </c>
      <c r="E10" s="136">
        <v>0</v>
      </c>
      <c r="F10" s="136">
        <v>0</v>
      </c>
      <c r="G10" s="133">
        <v>0</v>
      </c>
    </row>
    <row r="11" spans="1:8" ht="27">
      <c r="A11" s="133" t="s">
        <v>303</v>
      </c>
      <c r="B11" s="134">
        <v>0</v>
      </c>
      <c r="C11" s="134">
        <v>0</v>
      </c>
      <c r="D11" s="135">
        <v>0</v>
      </c>
      <c r="E11" s="136">
        <v>0</v>
      </c>
      <c r="F11" s="136">
        <v>0</v>
      </c>
      <c r="G11" s="133">
        <v>0</v>
      </c>
    </row>
    <row r="12" spans="1:8" ht="27">
      <c r="A12" s="133" t="s">
        <v>304</v>
      </c>
      <c r="B12" s="134">
        <v>0</v>
      </c>
      <c r="C12" s="134">
        <v>0</v>
      </c>
      <c r="D12" s="135">
        <v>0</v>
      </c>
      <c r="E12" s="136">
        <v>0</v>
      </c>
      <c r="F12" s="136">
        <v>0</v>
      </c>
      <c r="G12" s="133">
        <v>0</v>
      </c>
    </row>
    <row r="13" spans="1:8" ht="27">
      <c r="A13" s="133" t="s">
        <v>305</v>
      </c>
      <c r="B13" s="134">
        <v>0</v>
      </c>
      <c r="C13" s="134">
        <v>0</v>
      </c>
      <c r="D13" s="135">
        <v>0</v>
      </c>
      <c r="E13" s="136">
        <v>0</v>
      </c>
      <c r="F13" s="136">
        <v>0</v>
      </c>
      <c r="G13" s="133">
        <v>0</v>
      </c>
    </row>
    <row r="14" spans="1:8">
      <c r="A14" s="133" t="s">
        <v>306</v>
      </c>
      <c r="B14" s="134">
        <v>0</v>
      </c>
      <c r="C14" s="134">
        <v>0</v>
      </c>
      <c r="D14" s="135">
        <v>0</v>
      </c>
      <c r="E14" s="136">
        <v>0</v>
      </c>
      <c r="F14" s="136">
        <v>0</v>
      </c>
      <c r="G14" s="133">
        <v>0</v>
      </c>
    </row>
    <row r="15" spans="1:8" ht="27">
      <c r="A15" s="133" t="s">
        <v>307</v>
      </c>
      <c r="B15" s="134">
        <v>0</v>
      </c>
      <c r="C15" s="134">
        <v>0</v>
      </c>
      <c r="D15" s="135">
        <v>0</v>
      </c>
      <c r="E15" s="136">
        <v>0</v>
      </c>
      <c r="F15" s="136">
        <v>0</v>
      </c>
      <c r="G15" s="133">
        <v>0</v>
      </c>
    </row>
    <row r="16" spans="1:8" ht="27">
      <c r="A16" s="133" t="s">
        <v>308</v>
      </c>
      <c r="B16" s="134">
        <v>0</v>
      </c>
      <c r="C16" s="134">
        <v>0</v>
      </c>
      <c r="D16" s="135">
        <v>0</v>
      </c>
      <c r="E16" s="136">
        <v>0</v>
      </c>
      <c r="F16" s="136">
        <v>0</v>
      </c>
      <c r="G16" s="133">
        <v>0</v>
      </c>
    </row>
    <row r="17" spans="1:8">
      <c r="A17" s="130" t="s">
        <v>309</v>
      </c>
      <c r="B17" s="134">
        <f t="shared" ref="B17:G17" si="0">B18</f>
        <v>20</v>
      </c>
      <c r="C17" s="134">
        <f t="shared" si="0"/>
        <v>82</v>
      </c>
      <c r="D17" s="135">
        <f t="shared" si="0"/>
        <v>4.0999999999999996</v>
      </c>
      <c r="E17" s="136">
        <f t="shared" si="0"/>
        <v>8</v>
      </c>
      <c r="F17" s="132">
        <f t="shared" si="0"/>
        <v>9281535.0399999991</v>
      </c>
      <c r="G17" s="141">
        <f t="shared" si="0"/>
        <v>26.981244041955755</v>
      </c>
    </row>
    <row r="18" spans="1:8" ht="27">
      <c r="A18" s="133" t="s">
        <v>310</v>
      </c>
      <c r="B18" s="134">
        <v>20</v>
      </c>
      <c r="C18" s="134">
        <v>82</v>
      </c>
      <c r="D18" s="137">
        <f>C18/20</f>
        <v>4.0999999999999996</v>
      </c>
      <c r="E18" s="136">
        <v>8</v>
      </c>
      <c r="F18" s="138">
        <v>9281535.0399999991</v>
      </c>
      <c r="G18" s="142">
        <v>26.981244041955755</v>
      </c>
      <c r="H18" s="119"/>
    </row>
    <row r="19" spans="1:8">
      <c r="A19" s="133" t="s">
        <v>311</v>
      </c>
      <c r="B19" s="134">
        <v>0</v>
      </c>
      <c r="C19" s="134">
        <v>0</v>
      </c>
      <c r="D19" s="135">
        <v>0</v>
      </c>
      <c r="E19" s="136">
        <v>0</v>
      </c>
      <c r="F19" s="132">
        <v>0</v>
      </c>
      <c r="G19" s="133">
        <v>0</v>
      </c>
    </row>
    <row r="20" spans="1:8">
      <c r="A20" s="130" t="s">
        <v>312</v>
      </c>
      <c r="B20" s="134">
        <v>0</v>
      </c>
      <c r="C20" s="134">
        <v>0</v>
      </c>
      <c r="D20" s="137">
        <v>0</v>
      </c>
      <c r="E20" s="136">
        <v>0</v>
      </c>
      <c r="F20" s="132">
        <v>0</v>
      </c>
      <c r="G20" s="130">
        <v>0</v>
      </c>
    </row>
    <row r="21" spans="1:8">
      <c r="A21" s="130" t="s">
        <v>313</v>
      </c>
      <c r="B21" s="134">
        <v>0</v>
      </c>
      <c r="C21" s="134">
        <v>0</v>
      </c>
      <c r="D21" s="135">
        <v>0</v>
      </c>
      <c r="E21" s="136">
        <v>0</v>
      </c>
      <c r="F21" s="132">
        <v>0</v>
      </c>
      <c r="G21" s="130">
        <v>0</v>
      </c>
    </row>
    <row r="22" spans="1:8" ht="27">
      <c r="A22" s="130" t="s">
        <v>314</v>
      </c>
      <c r="B22" s="139"/>
      <c r="C22" s="131"/>
      <c r="D22" s="140"/>
      <c r="E22" s="139"/>
      <c r="F22" s="132"/>
      <c r="G22" s="130"/>
    </row>
    <row r="23" spans="1:8" ht="27">
      <c r="A23" s="133" t="s">
        <v>315</v>
      </c>
      <c r="B23" s="134">
        <v>16</v>
      </c>
      <c r="C23" s="131">
        <v>1</v>
      </c>
      <c r="D23" s="140">
        <v>1</v>
      </c>
      <c r="E23" s="134">
        <v>16</v>
      </c>
      <c r="F23" s="140">
        <v>2535761.54</v>
      </c>
      <c r="G23" s="133">
        <v>0</v>
      </c>
    </row>
    <row r="24" spans="1:8" ht="27">
      <c r="A24" s="133" t="s">
        <v>316</v>
      </c>
      <c r="B24" s="134">
        <v>74</v>
      </c>
      <c r="C24" s="131">
        <v>1</v>
      </c>
      <c r="D24" s="140">
        <v>1</v>
      </c>
      <c r="E24" s="134">
        <v>74</v>
      </c>
      <c r="F24" s="140">
        <v>3345856.77</v>
      </c>
      <c r="G24" s="133">
        <v>0</v>
      </c>
    </row>
  </sheetData>
  <mergeCells count="10">
    <mergeCell ref="A1:G1"/>
    <mergeCell ref="A2:G2"/>
    <mergeCell ref="A3:G3"/>
    <mergeCell ref="G5:G6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Контракты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2020-07-21T08:27:05Z</dcterms:modified>
</cp:coreProperties>
</file>